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atorsam/Library/CloudStorage/OneDrive-Personal/_WEBS/_LQHOA/Docs/"/>
    </mc:Choice>
  </mc:AlternateContent>
  <xr:revisionPtr revIDLastSave="0" documentId="8_{58D8B6C5-F893-2E49-8D8E-281DF26D9680}" xr6:coauthVersionLast="47" xr6:coauthVersionMax="47" xr10:uidLastSave="{00000000-0000-0000-0000-000000000000}"/>
  <bookViews>
    <workbookView xWindow="0" yWindow="500" windowWidth="29040" windowHeight="15720" xr2:uid="{00000000-000D-0000-FFFF-FFFF00000000}"/>
  </bookViews>
  <sheets>
    <sheet name="8-6-2024" sheetId="1" r:id="rId1"/>
  </sheets>
  <definedNames>
    <definedName name="_xlnm.Print_Titles" localSheetId="0">'8-6-2024'!$A:$A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4" i="1" l="1"/>
  <c r="AG44" i="1"/>
  <c r="AC44" i="1"/>
  <c r="AB51" i="1"/>
  <c r="Y44" i="1"/>
  <c r="AA44" i="1"/>
  <c r="X51" i="1" l="1"/>
  <c r="W44" i="1" l="1"/>
  <c r="V51" i="1" l="1"/>
  <c r="T51" i="1" l="1"/>
  <c r="S44" i="1" l="1"/>
  <c r="U44" i="1"/>
  <c r="V44" i="1"/>
  <c r="V52" i="1"/>
  <c r="R51" i="1"/>
  <c r="R52" i="1" s="1"/>
  <c r="Q44" i="1"/>
  <c r="P51" i="1"/>
  <c r="P52" i="1" s="1"/>
  <c r="O44" i="1"/>
  <c r="M44" i="1"/>
  <c r="L44" i="1"/>
  <c r="K44" i="1"/>
  <c r="B44" i="1"/>
  <c r="C47" i="1" s="1"/>
  <c r="J51" i="1"/>
  <c r="J52" i="1" s="1"/>
  <c r="I44" i="1"/>
  <c r="H44" i="1"/>
  <c r="J44" i="1"/>
  <c r="E44" i="1"/>
  <c r="D44" i="1"/>
  <c r="G44" i="1"/>
  <c r="F44" i="1"/>
  <c r="AP31" i="1"/>
  <c r="AP44" i="1" s="1"/>
  <c r="C44" i="1"/>
  <c r="E45" i="1" s="1"/>
  <c r="N44" i="1"/>
  <c r="P44" i="1"/>
  <c r="R44" i="1"/>
  <c r="T44" i="1"/>
  <c r="X44" i="1"/>
  <c r="Z44" i="1"/>
  <c r="AB44" i="1"/>
  <c r="AD44" i="1"/>
  <c r="AF44" i="1"/>
  <c r="AH44" i="1"/>
  <c r="AI44" i="1"/>
  <c r="AJ44" i="1"/>
  <c r="AK44" i="1"/>
  <c r="AL44" i="1"/>
  <c r="AM44" i="1"/>
  <c r="AN44" i="1"/>
  <c r="AO44" i="1"/>
  <c r="AQ44" i="1"/>
  <c r="AR44" i="1"/>
  <c r="AS44" i="1"/>
  <c r="AT44" i="1"/>
  <c r="AU44" i="1"/>
  <c r="B51" i="1"/>
  <c r="B52" i="1" s="1"/>
  <c r="D51" i="1"/>
  <c r="D52" i="1" s="1"/>
  <c r="F51" i="1"/>
  <c r="F52" i="1" s="1"/>
  <c r="H51" i="1"/>
  <c r="H52" i="1" s="1"/>
  <c r="L51" i="1"/>
  <c r="L52" i="1" s="1"/>
  <c r="N51" i="1"/>
  <c r="N52" i="1" s="1"/>
  <c r="T52" i="1"/>
  <c r="X52" i="1"/>
  <c r="Z51" i="1"/>
  <c r="Z52" i="1" s="1"/>
  <c r="AB52" i="1"/>
  <c r="AD51" i="1"/>
  <c r="AD52" i="1" s="1"/>
  <c r="AF51" i="1"/>
  <c r="AF52" i="1" s="1"/>
  <c r="AH51" i="1"/>
  <c r="AH52" i="1" s="1"/>
  <c r="AI51" i="1"/>
  <c r="AI52" i="1" s="1"/>
  <c r="AJ51" i="1"/>
  <c r="AJ52" i="1" s="1"/>
  <c r="AK51" i="1"/>
  <c r="AK52" i="1" s="1"/>
  <c r="AL51" i="1"/>
  <c r="AL52" i="1" s="1"/>
  <c r="AM51" i="1"/>
  <c r="AM52" i="1" s="1"/>
  <c r="AN51" i="1"/>
  <c r="AN52" i="1" s="1"/>
  <c r="AO51" i="1"/>
  <c r="AO52" i="1" s="1"/>
  <c r="AP51" i="1"/>
  <c r="AP52" i="1" s="1"/>
  <c r="AQ51" i="1"/>
  <c r="AQ52" i="1" s="1"/>
  <c r="AR51" i="1"/>
  <c r="AR52" i="1" s="1"/>
  <c r="AS51" i="1"/>
  <c r="AS52" i="1" s="1"/>
  <c r="AT51" i="1"/>
  <c r="AT52" i="1" s="1"/>
  <c r="AU51" i="1"/>
  <c r="AU52" i="1" s="1"/>
  <c r="G45" i="1" l="1"/>
  <c r="I45" i="1" s="1"/>
  <c r="K45" i="1" s="1"/>
  <c r="M45" i="1" s="1"/>
  <c r="O45" i="1" s="1"/>
  <c r="Q45" i="1" s="1"/>
  <c r="S45" i="1" s="1"/>
  <c r="B47" i="1"/>
  <c r="D47" i="1" s="1"/>
  <c r="G47" i="1" s="1"/>
  <c r="D45" i="1"/>
  <c r="F45" i="1" s="1"/>
  <c r="H45" i="1" s="1"/>
  <c r="J45" i="1" s="1"/>
  <c r="L45" i="1" s="1"/>
  <c r="N45" i="1" s="1"/>
  <c r="P45" i="1" s="1"/>
  <c r="E47" i="1" l="1"/>
  <c r="F47" i="1"/>
  <c r="U45" i="1"/>
  <c r="W45" i="1" s="1"/>
  <c r="Y45" i="1" s="1"/>
  <c r="AA45" i="1" s="1"/>
  <c r="AC45" i="1" s="1"/>
  <c r="AE45" i="1" s="1"/>
  <c r="AG45" i="1" s="1"/>
  <c r="R45" i="1"/>
  <c r="T45" i="1" s="1"/>
  <c r="V45" i="1" s="1"/>
  <c r="X45" i="1" s="1"/>
  <c r="Z45" i="1" s="1"/>
  <c r="AB45" i="1" s="1"/>
  <c r="AD45" i="1" s="1"/>
  <c r="AF45" i="1" s="1"/>
  <c r="AH45" i="1" s="1"/>
  <c r="AI45" i="1" s="1"/>
  <c r="AJ45" i="1" s="1"/>
  <c r="AK45" i="1" s="1"/>
  <c r="AL45" i="1" s="1"/>
  <c r="AM45" i="1" s="1"/>
  <c r="AN45" i="1" s="1"/>
  <c r="AO45" i="1" s="1"/>
  <c r="AP45" i="1" s="1"/>
  <c r="AQ45" i="1" s="1"/>
  <c r="AR45" i="1" s="1"/>
  <c r="AS45" i="1" s="1"/>
  <c r="AT45" i="1" s="1"/>
  <c r="AU45" i="1" s="1"/>
  <c r="H47" i="1" l="1"/>
  <c r="J47" i="1" s="1"/>
  <c r="L47" i="1" s="1"/>
  <c r="N47" i="1" s="1"/>
  <c r="P47" i="1" s="1"/>
  <c r="R47" i="1" s="1"/>
  <c r="T47" i="1" s="1"/>
  <c r="V47" i="1" s="1"/>
  <c r="X47" i="1" s="1"/>
  <c r="Z47" i="1" s="1"/>
  <c r="AB47" i="1" s="1"/>
  <c r="AD47" i="1" s="1"/>
  <c r="AF47" i="1" s="1"/>
  <c r="AH47" i="1" s="1"/>
  <c r="AI47" i="1" s="1"/>
  <c r="AJ47" i="1" s="1"/>
  <c r="AK47" i="1" s="1"/>
  <c r="AL47" i="1" s="1"/>
  <c r="AM47" i="1" s="1"/>
  <c r="AN47" i="1" s="1"/>
  <c r="AO47" i="1" s="1"/>
  <c r="AP47" i="1" s="1"/>
  <c r="AQ47" i="1" s="1"/>
  <c r="AR47" i="1" s="1"/>
  <c r="AS47" i="1" s="1"/>
  <c r="AT47" i="1" s="1"/>
  <c r="AU47" i="1" s="1"/>
  <c r="I47" i="1"/>
  <c r="K47" i="1" s="1"/>
  <c r="M47" i="1" s="1"/>
  <c r="O47" i="1" s="1"/>
  <c r="Q47" i="1" s="1"/>
  <c r="S47" i="1" s="1"/>
  <c r="U47" i="1" s="1"/>
  <c r="W47" i="1" s="1"/>
  <c r="Y47" i="1" s="1"/>
  <c r="AA47" i="1" s="1"/>
  <c r="AC47" i="1" s="1"/>
  <c r="AE47" i="1" s="1"/>
  <c r="AG47" i="1" s="1"/>
</calcChain>
</file>

<file path=xl/sharedStrings.xml><?xml version="1.0" encoding="utf-8"?>
<sst xmlns="http://schemas.openxmlformats.org/spreadsheetml/2006/main" count="72" uniqueCount="72">
  <si>
    <t>PROJECTS</t>
  </si>
  <si>
    <t>Actual 2009</t>
  </si>
  <si>
    <t>Actual 2010</t>
  </si>
  <si>
    <t>Actual 2011</t>
  </si>
  <si>
    <t>Actual 2012</t>
  </si>
  <si>
    <t>STREETS</t>
  </si>
  <si>
    <t>Seal Coat Phase 1</t>
  </si>
  <si>
    <t>Seal Coat Phase 2</t>
  </si>
  <si>
    <t>Street Repairs (Ph 1)</t>
  </si>
  <si>
    <t>Street Repairs (Ph 2)</t>
  </si>
  <si>
    <t>Streets Overlay (Ph 1)</t>
  </si>
  <si>
    <t>Streets Overlay (Ph 2)</t>
  </si>
  <si>
    <t>CLUBHOUSE</t>
  </si>
  <si>
    <t>Paint Clubhouse/Ramadas</t>
  </si>
  <si>
    <t>Replace Carpet</t>
  </si>
  <si>
    <t>HVAC System</t>
  </si>
  <si>
    <t>Fencing - Replacing Wrought Iron</t>
  </si>
  <si>
    <t>POOL</t>
  </si>
  <si>
    <t>Deck Recoat</t>
  </si>
  <si>
    <t>Deck Resurface</t>
  </si>
  <si>
    <t>Pool/Spa Pumps and Motor</t>
  </si>
  <si>
    <t>Replace Spa Heater</t>
  </si>
  <si>
    <t>Replaster and Retile Pool</t>
  </si>
  <si>
    <t>Replaster and Retile Spa</t>
  </si>
  <si>
    <t>Gates - Wrought Iron</t>
  </si>
  <si>
    <t>Main Gate/SE Gate Replacement</t>
  </si>
  <si>
    <t>FENCES, LIGHT POLES</t>
  </si>
  <si>
    <t>Paint, R &amp; M Wrought Iron Fencing</t>
  </si>
  <si>
    <t>Paint, R &amp; M  Wrought Iron Gates</t>
  </si>
  <si>
    <t>Replace Fencing Perimeter</t>
  </si>
  <si>
    <t>Mailboxes - Pedestal Sets (Ph 1)</t>
  </si>
  <si>
    <t>Mailboxes - Pedestal Sets (Ph 2)</t>
  </si>
  <si>
    <t>Block Wall Repairs</t>
  </si>
  <si>
    <t>IRRIGATION SYSTEM</t>
  </si>
  <si>
    <t>Beg Accum Reserve Bal $110,098</t>
  </si>
  <si>
    <t>TOTAL</t>
  </si>
  <si>
    <t>Cummulative Expenditures</t>
  </si>
  <si>
    <t>Annual Contribution + Interest*</t>
  </si>
  <si>
    <t>Balance according to schedule</t>
  </si>
  <si>
    <t>Actual YTD Reserve Balance</t>
  </si>
  <si>
    <t>Projected ending reserve Balance</t>
  </si>
  <si>
    <t>* Per lot (101)contribution per month</t>
  </si>
  <si>
    <t>Actual 2013</t>
  </si>
  <si>
    <t>Pool Deck Resurface</t>
  </si>
  <si>
    <t>Actual 2014</t>
  </si>
  <si>
    <t>MAIN GATE/SECURITY</t>
  </si>
  <si>
    <t>Gate Operators/Acces Phone</t>
  </si>
  <si>
    <t>Security/Camera</t>
  </si>
  <si>
    <t>Actual 2015</t>
  </si>
  <si>
    <t xml:space="preserve">   Monthly Contributions No interest </t>
  </si>
  <si>
    <t>Actual 2016</t>
  </si>
  <si>
    <t>Actual 2017</t>
  </si>
  <si>
    <t>Roof/Sidewalks</t>
  </si>
  <si>
    <t xml:space="preserve">                                                                  </t>
  </si>
  <si>
    <t>Actual 2018</t>
  </si>
  <si>
    <t>Interior /Exterior/Storage</t>
  </si>
  <si>
    <t>Entrance Wall Sign/Lights</t>
  </si>
  <si>
    <t>Actual 2019</t>
  </si>
  <si>
    <t>Actual 2020</t>
  </si>
  <si>
    <t>Paint, R &amp; M Metal Light Poles or replace (Ph 1 &amp; 2)</t>
  </si>
  <si>
    <t>Replace Spa Filter/Light</t>
  </si>
  <si>
    <t>Replace Pool Filter/Light</t>
  </si>
  <si>
    <t>Replace Pool Furniture/Ladders</t>
  </si>
  <si>
    <t>Actual 2021</t>
  </si>
  <si>
    <t>Actual # Includes Interest</t>
  </si>
  <si>
    <t>Less Interest earned in 2020</t>
  </si>
  <si>
    <t>Actual 2022</t>
  </si>
  <si>
    <t>Actual 2023</t>
  </si>
  <si>
    <t>Replace Controllers/Backflow valves (Ph 1 &amp;2)</t>
  </si>
  <si>
    <t>Deposit</t>
  </si>
  <si>
    <t>Actual 2024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</si>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</sst>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</numFmts>
  <fonts count="3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b/>
      <sz val="11"/>
      <color indexed="12"/>
      <name val="Calibri"/>
      <family val="2"/>
    </font>
    <font>
      <b/>
      <sz val="8"/>
      <color indexed="8"/>
      <name val="Calibri"/>
      <family val="2"/>
    </font>
    <font>
      <b/>
      <sz val="8"/>
      <color indexed="12"/>
      <name val="Calibri"/>
      <family val="2"/>
    </font>
    <font>
      <sz val="8"/>
      <color indexed="8"/>
      <name val="Calibri"/>
      <family val="2"/>
    </font>
    <font>
      <b/>
      <sz val="9"/>
      <color indexed="8"/>
      <name val="Calibri"/>
      <family val="2"/>
    </font>
    <font>
      <b/>
      <sz val="9"/>
      <color indexed="12"/>
      <name val="Calibri"/>
      <family val="2"/>
    </font>
    <font>
      <b/>
      <sz val="8"/>
      <color rgb="FF2506E0"/>
      <name val="Calibri"/>
      <family val="2"/>
    </font>
    <font>
      <sz val="8"/>
      <color rgb="FF2506E0"/>
      <name val="Calibri"/>
      <family val="2"/>
    </font>
    <font>
      <b/>
      <sz val="8"/>
      <color rgb="FF0000FF"/>
      <name val="Calibri"/>
      <family val="2"/>
    </font>
    <font>
      <b/>
      <sz val="9"/>
      <color rgb="FF2506E0"/>
      <name val="Calibri"/>
      <family val="2"/>
    </font>
    <font>
      <b/>
      <sz val="8"/>
      <color rgb="FF3E3EEA"/>
      <name val="Calibri"/>
      <family val="2"/>
    </font>
    <font>
      <sz val="7"/>
      <color indexed="8"/>
      <name val="Calibri"/>
      <family val="2"/>
    </font>
    <font>
      <sz val="8"/>
      <color rgb="FFFF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62">
    <xf numFmtId="0" fontId="0" fillId="0" borderId="0" xfId="0"/>
    <xf numFmtId="0" fontId="20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0" fillId="0" borderId="0" xfId="0" applyFont="1"/>
    <xf numFmtId="0" fontId="20" fillId="0" borderId="11" xfId="0" applyFont="1" applyBorder="1" applyAlignment="1">
      <alignment horizontal="center"/>
    </xf>
    <xf numFmtId="164" fontId="22" fillId="0" borderId="12" xfId="0" applyNumberFormat="1" applyFont="1" applyBorder="1" applyAlignment="1">
      <alignment horizontal="center"/>
    </xf>
    <xf numFmtId="164" fontId="26" fillId="0" borderId="12" xfId="0" applyNumberFormat="1" applyFont="1" applyBorder="1" applyAlignment="1">
      <alignment horizontal="center"/>
    </xf>
    <xf numFmtId="0" fontId="22" fillId="0" borderId="0" xfId="0" applyFont="1"/>
    <xf numFmtId="0" fontId="22" fillId="0" borderId="13" xfId="0" applyFont="1" applyBorder="1" applyAlignment="1">
      <alignment horizontal="left"/>
    </xf>
    <xf numFmtId="164" fontId="22" fillId="0" borderId="14" xfId="0" applyNumberFormat="1" applyFont="1" applyBorder="1" applyAlignment="1">
      <alignment horizontal="center"/>
    </xf>
    <xf numFmtId="164" fontId="25" fillId="0" borderId="14" xfId="0" applyNumberFormat="1" applyFont="1" applyBorder="1" applyAlignment="1">
      <alignment horizontal="center"/>
    </xf>
    <xf numFmtId="164" fontId="26" fillId="0" borderId="14" xfId="0" applyNumberFormat="1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3" xfId="0" applyFont="1" applyBorder="1"/>
    <xf numFmtId="0" fontId="20" fillId="0" borderId="13" xfId="0" applyFont="1" applyBorder="1" applyAlignment="1">
      <alignment horizontal="center"/>
    </xf>
    <xf numFmtId="164" fontId="21" fillId="0" borderId="14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164" fontId="27" fillId="0" borderId="14" xfId="0" applyNumberFormat="1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2" fillId="0" borderId="14" xfId="0" applyFont="1" applyBorder="1"/>
    <xf numFmtId="0" fontId="26" fillId="0" borderId="14" xfId="0" applyFont="1" applyBorder="1"/>
    <xf numFmtId="0" fontId="22" fillId="0" borderId="15" xfId="0" applyFont="1" applyBorder="1"/>
    <xf numFmtId="164" fontId="22" fillId="0" borderId="16" xfId="0" applyNumberFormat="1" applyFont="1" applyBorder="1" applyAlignment="1">
      <alignment horizontal="center"/>
    </xf>
    <xf numFmtId="164" fontId="26" fillId="0" borderId="16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165" fontId="23" fillId="0" borderId="0" xfId="28" applyNumberFormat="1" applyFont="1" applyAlignment="1">
      <alignment horizontal="center"/>
    </xf>
    <xf numFmtId="165" fontId="28" fillId="0" borderId="0" xfId="28" applyNumberFormat="1" applyFont="1" applyAlignment="1">
      <alignment horizontal="center"/>
    </xf>
    <xf numFmtId="165" fontId="24" fillId="0" borderId="0" xfId="28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/>
    </xf>
    <xf numFmtId="165" fontId="22" fillId="0" borderId="0" xfId="28" applyNumberFormat="1" applyFont="1" applyAlignment="1">
      <alignment horizontal="center"/>
    </xf>
    <xf numFmtId="165" fontId="21" fillId="0" borderId="0" xfId="28" applyNumberFormat="1" applyFont="1" applyAlignment="1">
      <alignment horizontal="center"/>
    </xf>
    <xf numFmtId="165" fontId="25" fillId="0" borderId="0" xfId="28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165" fontId="22" fillId="0" borderId="0" xfId="0" applyNumberFormat="1" applyFont="1"/>
    <xf numFmtId="165" fontId="22" fillId="0" borderId="17" xfId="28" applyNumberFormat="1" applyFont="1" applyBorder="1" applyAlignment="1">
      <alignment horizontal="center"/>
    </xf>
    <xf numFmtId="165" fontId="25" fillId="0" borderId="17" xfId="28" applyNumberFormat="1" applyFont="1" applyBorder="1" applyAlignment="1">
      <alignment horizontal="center"/>
    </xf>
    <xf numFmtId="165" fontId="21" fillId="0" borderId="17" xfId="28" applyNumberFormat="1" applyFont="1" applyBorder="1" applyAlignment="1">
      <alignment horizontal="center"/>
    </xf>
    <xf numFmtId="165" fontId="22" fillId="0" borderId="18" xfId="28" applyNumberFormat="1" applyFont="1" applyBorder="1" applyAlignment="1">
      <alignment horizontal="center"/>
    </xf>
    <xf numFmtId="165" fontId="25" fillId="0" borderId="18" xfId="28" applyNumberFormat="1" applyFont="1" applyBorder="1" applyAlignment="1">
      <alignment horizontal="center"/>
    </xf>
    <xf numFmtId="165" fontId="21" fillId="0" borderId="18" xfId="28" applyNumberFormat="1" applyFont="1" applyBorder="1" applyAlignment="1">
      <alignment horizontal="center"/>
    </xf>
    <xf numFmtId="165" fontId="22" fillId="0" borderId="0" xfId="28" applyNumberFormat="1" applyFont="1"/>
    <xf numFmtId="165" fontId="25" fillId="0" borderId="0" xfId="28" applyNumberFormat="1" applyFont="1"/>
    <xf numFmtId="165" fontId="21" fillId="0" borderId="0" xfId="28" applyNumberFormat="1" applyFont="1"/>
    <xf numFmtId="43" fontId="22" fillId="0" borderId="0" xfId="0" applyNumberFormat="1" applyFont="1"/>
    <xf numFmtId="164" fontId="21" fillId="0" borderId="0" xfId="0" applyNumberFormat="1" applyFont="1"/>
    <xf numFmtId="164" fontId="22" fillId="0" borderId="0" xfId="0" applyNumberFormat="1" applyFont="1"/>
    <xf numFmtId="164" fontId="29" fillId="0" borderId="14" xfId="0" applyNumberFormat="1" applyFont="1" applyBorder="1" applyAlignment="1">
      <alignment horizontal="center"/>
    </xf>
    <xf numFmtId="0" fontId="30" fillId="0" borderId="13" xfId="0" applyFont="1" applyBorder="1" applyAlignment="1">
      <alignment horizontal="left"/>
    </xf>
    <xf numFmtId="164" fontId="22" fillId="0" borderId="14" xfId="0" applyNumberFormat="1" applyFont="1" applyBorder="1" applyAlignment="1" applyProtection="1">
      <alignment horizontal="center"/>
      <protection locked="0"/>
    </xf>
    <xf numFmtId="0" fontId="19" fillId="0" borderId="0" xfId="0" applyFont="1"/>
    <xf numFmtId="165" fontId="22" fillId="24" borderId="17" xfId="28" applyNumberFormat="1" applyFont="1" applyFill="1" applyBorder="1" applyAlignment="1">
      <alignment horizontal="center"/>
    </xf>
    <xf numFmtId="165" fontId="25" fillId="24" borderId="17" xfId="28" applyNumberFormat="1" applyFont="1" applyFill="1" applyBorder="1" applyAlignment="1">
      <alignment horizontal="center"/>
    </xf>
    <xf numFmtId="164" fontId="22" fillId="24" borderId="0" xfId="0" applyNumberFormat="1" applyFont="1" applyFill="1" applyAlignment="1">
      <alignment horizontal="center"/>
    </xf>
    <xf numFmtId="0" fontId="22" fillId="24" borderId="0" xfId="0" applyFont="1" applyFill="1" applyAlignment="1">
      <alignment horizontal="center"/>
    </xf>
    <xf numFmtId="165" fontId="25" fillId="0" borderId="17" xfId="28" applyNumberFormat="1" applyFont="1" applyFill="1" applyBorder="1" applyAlignment="1">
      <alignment horizontal="center"/>
    </xf>
    <xf numFmtId="164" fontId="22" fillId="0" borderId="19" xfId="0" applyNumberFormat="1" applyFont="1" applyBorder="1" applyAlignment="1">
      <alignment horizontal="center"/>
    </xf>
    <xf numFmtId="164" fontId="22" fillId="0" borderId="20" xfId="0" applyNumberFormat="1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164" fontId="31" fillId="0" borderId="14" xfId="0" applyNumberFormat="1" applyFont="1" applyBorder="1" applyAlignment="1">
      <alignment horizontal="center"/>
    </xf>
    <xf numFmtId="164" fontId="18" fillId="0" borderId="14" xfId="0" applyNumberFormat="1" applyFont="1" applyBorder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3E3E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72"/>
  <sheetViews>
    <sheetView tabSelected="1" zoomScaleNormal="100" workbookViewId="0">
      <pane xSplit="1" ySplit="1" topLeftCell="AR2" activePane="bottomRight" state="frozen"/>
      <selection pane="topRight" activeCell="B1" sqref="B1"/>
      <selection pane="bottomLeft" activeCell="A2" sqref="A2"/>
      <selection pane="bottomRight" activeCell="AE6" sqref="AE6"/>
    </sheetView>
  </sheetViews>
  <sheetFormatPr baseColWidth="10" defaultColWidth="22.5" defaultRowHeight="11" x14ac:dyDescent="0.15"/>
  <cols>
    <col min="1" max="1" width="31.6640625" style="8" customWidth="1"/>
    <col min="2" max="7" width="10.6640625" style="8" customWidth="1"/>
    <col min="8" max="36" width="10.6640625" style="17" customWidth="1"/>
    <col min="37" max="51" width="10.6640625" style="8" customWidth="1"/>
    <col min="52" max="16384" width="22.5" style="8"/>
  </cols>
  <sheetData>
    <row r="1" spans="1:47" s="4" customFormat="1" ht="12" thickBot="1" x14ac:dyDescent="0.2">
      <c r="A1" s="1" t="s">
        <v>0</v>
      </c>
      <c r="B1" s="1">
        <v>2009</v>
      </c>
      <c r="C1" s="2" t="s">
        <v>1</v>
      </c>
      <c r="D1" s="1">
        <v>2010</v>
      </c>
      <c r="E1" s="3" t="s">
        <v>2</v>
      </c>
      <c r="F1" s="1">
        <v>2011</v>
      </c>
      <c r="G1" s="2" t="s">
        <v>3</v>
      </c>
      <c r="H1" s="1">
        <v>2012</v>
      </c>
      <c r="I1" s="2" t="s">
        <v>4</v>
      </c>
      <c r="J1" s="1">
        <v>2013</v>
      </c>
      <c r="K1" s="3" t="s">
        <v>42</v>
      </c>
      <c r="L1" s="1">
        <v>2014</v>
      </c>
      <c r="M1" s="2" t="s">
        <v>44</v>
      </c>
      <c r="N1" s="1">
        <v>2015</v>
      </c>
      <c r="O1" s="2" t="s">
        <v>48</v>
      </c>
      <c r="P1" s="1">
        <v>2016</v>
      </c>
      <c r="Q1" s="2" t="s">
        <v>50</v>
      </c>
      <c r="R1" s="1">
        <v>2017</v>
      </c>
      <c r="S1" s="2" t="s">
        <v>51</v>
      </c>
      <c r="T1" s="1">
        <v>2018</v>
      </c>
      <c r="U1" s="2" t="s">
        <v>54</v>
      </c>
      <c r="V1" s="1">
        <v>2019</v>
      </c>
      <c r="W1" s="2" t="s">
        <v>57</v>
      </c>
      <c r="X1" s="1">
        <v>2020</v>
      </c>
      <c r="Y1" s="2" t="s">
        <v>58</v>
      </c>
      <c r="Z1" s="1">
        <v>2021</v>
      </c>
      <c r="AA1" s="2" t="s">
        <v>63</v>
      </c>
      <c r="AB1" s="1">
        <v>2022</v>
      </c>
      <c r="AC1" s="2" t="s">
        <v>66</v>
      </c>
      <c r="AD1" s="59">
        <v>2023</v>
      </c>
      <c r="AE1" s="2" t="s">
        <v>67</v>
      </c>
      <c r="AF1" s="1">
        <v>2024</v>
      </c>
      <c r="AG1" s="2" t="s">
        <v>70</v>
      </c>
      <c r="AH1" s="1">
        <v>2025</v>
      </c>
      <c r="AI1" s="1">
        <v>2026</v>
      </c>
      <c r="AJ1" s="1">
        <v>2027</v>
      </c>
      <c r="AK1" s="1">
        <v>2028</v>
      </c>
      <c r="AL1" s="1">
        <v>2029</v>
      </c>
      <c r="AM1" s="1">
        <v>2030</v>
      </c>
      <c r="AN1" s="1">
        <v>2031</v>
      </c>
      <c r="AO1" s="1">
        <v>2032</v>
      </c>
      <c r="AP1" s="1">
        <v>2033</v>
      </c>
      <c r="AQ1" s="1">
        <v>2034</v>
      </c>
      <c r="AR1" s="1">
        <v>2035</v>
      </c>
      <c r="AS1" s="1">
        <v>2036</v>
      </c>
      <c r="AT1" s="1">
        <v>2037</v>
      </c>
      <c r="AU1" s="1">
        <v>2038</v>
      </c>
    </row>
    <row r="2" spans="1:47" x14ac:dyDescent="0.15">
      <c r="A2" s="5" t="s">
        <v>5</v>
      </c>
      <c r="B2" s="6"/>
      <c r="C2" s="7"/>
      <c r="D2" s="6"/>
      <c r="E2" s="6"/>
      <c r="F2" s="6"/>
      <c r="G2" s="7"/>
      <c r="H2" s="6"/>
      <c r="I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57"/>
      <c r="AD2" s="6"/>
      <c r="AE2" s="58"/>
      <c r="AF2" s="6"/>
      <c r="AG2" s="58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x14ac:dyDescent="0.15">
      <c r="A3" s="9" t="s">
        <v>6</v>
      </c>
      <c r="B3" s="10">
        <v>11320</v>
      </c>
      <c r="C3" s="11">
        <v>11773.52</v>
      </c>
      <c r="D3" s="10"/>
      <c r="E3" s="10"/>
      <c r="F3" s="10"/>
      <c r="G3" s="12"/>
      <c r="H3" s="10"/>
      <c r="I3" s="12"/>
      <c r="J3" s="10"/>
      <c r="K3" s="10"/>
      <c r="L3" s="10"/>
      <c r="M3" s="10"/>
      <c r="N3" s="10"/>
      <c r="O3" s="10"/>
      <c r="P3" s="13"/>
      <c r="Q3" s="10"/>
      <c r="R3" s="10">
        <v>15638</v>
      </c>
      <c r="S3" s="11">
        <v>15637.78</v>
      </c>
      <c r="T3" s="13"/>
      <c r="U3" s="11"/>
      <c r="V3" s="10"/>
      <c r="W3" s="11"/>
      <c r="X3" s="10"/>
      <c r="Y3" s="11"/>
      <c r="Z3" s="10"/>
      <c r="AA3" s="11"/>
      <c r="AB3" s="13"/>
      <c r="AC3" s="11"/>
      <c r="AD3" s="13"/>
      <c r="AE3" s="48"/>
      <c r="AF3" s="61">
        <v>40275</v>
      </c>
      <c r="AG3" s="11">
        <v>42327.85</v>
      </c>
      <c r="AH3" s="10"/>
      <c r="AI3" s="60"/>
      <c r="AJ3" s="10"/>
      <c r="AK3" s="10"/>
      <c r="AL3" s="10"/>
      <c r="AM3" s="10"/>
      <c r="AN3" s="10"/>
      <c r="AO3" s="10"/>
      <c r="AP3" s="10">
        <v>27015.82</v>
      </c>
      <c r="AQ3" s="10"/>
      <c r="AR3" s="10"/>
      <c r="AS3" s="10"/>
      <c r="AT3" s="10">
        <v>30406.54</v>
      </c>
      <c r="AU3" s="10"/>
    </row>
    <row r="4" spans="1:47" x14ac:dyDescent="0.15">
      <c r="A4" s="9" t="s">
        <v>7</v>
      </c>
      <c r="B4" s="10"/>
      <c r="C4" s="12"/>
      <c r="D4" s="10"/>
      <c r="E4" s="10"/>
      <c r="F4" s="10"/>
      <c r="G4" s="12"/>
      <c r="H4" s="10"/>
      <c r="I4" s="12"/>
      <c r="J4" s="10"/>
      <c r="K4" s="10"/>
      <c r="L4" s="10"/>
      <c r="M4" s="10"/>
      <c r="N4" s="10"/>
      <c r="O4" s="10"/>
      <c r="P4" s="13"/>
      <c r="Q4" s="10"/>
      <c r="R4" s="10">
        <v>6620</v>
      </c>
      <c r="S4" s="11">
        <v>6619.78</v>
      </c>
      <c r="T4" s="13"/>
      <c r="U4" s="11"/>
      <c r="V4" s="10">
        <v>875</v>
      </c>
      <c r="W4" s="11">
        <v>875</v>
      </c>
      <c r="X4" s="10"/>
      <c r="Y4" s="11"/>
      <c r="Z4" s="10"/>
      <c r="AA4" s="11"/>
      <c r="AB4" s="13"/>
      <c r="AC4" s="11"/>
      <c r="AD4" s="13"/>
      <c r="AE4" s="13"/>
      <c r="AF4" s="61">
        <v>16762</v>
      </c>
      <c r="AG4" s="11"/>
      <c r="AH4" s="10"/>
      <c r="AI4" s="60"/>
      <c r="AJ4" s="10"/>
      <c r="AK4" s="10"/>
      <c r="AL4" s="10">
        <v>10511.58</v>
      </c>
      <c r="AM4" s="10"/>
      <c r="AN4" s="10"/>
      <c r="AO4" s="10"/>
      <c r="AP4" s="10"/>
      <c r="AQ4" s="10"/>
      <c r="AR4" s="10"/>
      <c r="AS4" s="10"/>
      <c r="AT4" s="10">
        <v>13315.76</v>
      </c>
      <c r="AU4" s="10"/>
    </row>
    <row r="5" spans="1:47" x14ac:dyDescent="0.15">
      <c r="A5" s="14" t="s">
        <v>8</v>
      </c>
      <c r="B5" s="10"/>
      <c r="C5" s="12"/>
      <c r="D5" s="10"/>
      <c r="E5" s="10"/>
      <c r="F5" s="10"/>
      <c r="G5" s="11">
        <v>275</v>
      </c>
      <c r="H5" s="10"/>
      <c r="I5" s="12"/>
      <c r="J5" s="10"/>
      <c r="K5" s="10"/>
      <c r="L5" s="10"/>
      <c r="M5" s="10"/>
      <c r="N5" s="10"/>
      <c r="O5" s="10"/>
      <c r="P5" s="13"/>
      <c r="Q5" s="10"/>
      <c r="R5" s="10"/>
      <c r="S5" s="10"/>
      <c r="T5" s="13"/>
      <c r="U5" s="10"/>
      <c r="V5" s="10"/>
      <c r="W5" s="10"/>
      <c r="X5" s="10"/>
      <c r="Y5" s="10"/>
      <c r="Z5" s="10"/>
      <c r="AA5" s="10"/>
      <c r="AB5" s="13"/>
      <c r="AC5" s="10"/>
      <c r="AD5" s="13"/>
      <c r="AE5" s="13"/>
      <c r="AF5" s="61">
        <v>15432</v>
      </c>
      <c r="AG5" s="11">
        <v>37831.99</v>
      </c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12" customHeight="1" x14ac:dyDescent="0.15">
      <c r="A6" s="14" t="s">
        <v>9</v>
      </c>
      <c r="B6" s="10"/>
      <c r="C6" s="12"/>
      <c r="D6" s="10"/>
      <c r="E6" s="10"/>
      <c r="F6" s="10"/>
      <c r="G6" s="12"/>
      <c r="H6" s="10"/>
      <c r="I6" s="12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3"/>
      <c r="AC6" s="10"/>
      <c r="AD6" s="13"/>
      <c r="AE6" s="61"/>
      <c r="AF6" s="61">
        <v>7606.44</v>
      </c>
      <c r="AG6" s="10"/>
      <c r="AH6" s="10"/>
      <c r="AI6" s="10"/>
      <c r="AJ6" s="10"/>
      <c r="AK6" s="10"/>
      <c r="AL6" s="10">
        <v>22002.95</v>
      </c>
      <c r="AM6" s="10"/>
      <c r="AN6" s="10"/>
      <c r="AO6" s="10"/>
      <c r="AP6" s="10">
        <v>10844.95</v>
      </c>
      <c r="AQ6" s="10"/>
      <c r="AR6" s="10"/>
      <c r="AS6" s="10"/>
      <c r="AT6" s="10"/>
      <c r="AU6" s="10"/>
    </row>
    <row r="7" spans="1:47" x14ac:dyDescent="0.15">
      <c r="A7" s="14" t="s">
        <v>10</v>
      </c>
      <c r="B7" s="10"/>
      <c r="C7" s="12"/>
      <c r="D7" s="10"/>
      <c r="E7" s="10"/>
      <c r="F7" s="10"/>
      <c r="G7" s="12"/>
      <c r="H7" s="10"/>
      <c r="I7" s="12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>
        <v>260034.84</v>
      </c>
      <c r="AM7" s="10"/>
      <c r="AN7" s="10"/>
      <c r="AO7" s="10"/>
      <c r="AP7" s="10"/>
      <c r="AQ7" s="10"/>
      <c r="AR7" s="10"/>
      <c r="AS7" s="10"/>
      <c r="AT7" s="10"/>
      <c r="AU7" s="10"/>
    </row>
    <row r="8" spans="1:47" x14ac:dyDescent="0.15">
      <c r="A8" s="14" t="s">
        <v>11</v>
      </c>
      <c r="B8" s="10"/>
      <c r="C8" s="12"/>
      <c r="D8" s="10"/>
      <c r="E8" s="10"/>
      <c r="F8" s="10"/>
      <c r="G8" s="12"/>
      <c r="H8" s="10"/>
      <c r="I8" s="12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>
        <v>128167.69</v>
      </c>
      <c r="AQ8" s="10"/>
      <c r="AR8" s="10"/>
      <c r="AS8" s="10"/>
      <c r="AT8" s="10"/>
      <c r="AU8" s="10"/>
    </row>
    <row r="9" spans="1:47" x14ac:dyDescent="0.15">
      <c r="A9" s="15" t="s">
        <v>12</v>
      </c>
      <c r="B9" s="10"/>
      <c r="C9" s="12"/>
      <c r="D9" s="10"/>
      <c r="E9" s="10"/>
      <c r="F9" s="10"/>
      <c r="G9" s="12"/>
      <c r="H9" s="10"/>
      <c r="I9" s="12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x14ac:dyDescent="0.15">
      <c r="A10" s="14" t="s">
        <v>13</v>
      </c>
      <c r="B10" s="10"/>
      <c r="C10" s="12"/>
      <c r="D10" s="10"/>
      <c r="E10" s="16">
        <v>162</v>
      </c>
      <c r="F10" s="10">
        <v>3077</v>
      </c>
      <c r="G10" s="11">
        <v>1200</v>
      </c>
      <c r="H10" s="13"/>
      <c r="I10" s="11">
        <v>2986.55</v>
      </c>
      <c r="J10" s="10"/>
      <c r="K10" s="16"/>
      <c r="L10" s="10">
        <v>3000</v>
      </c>
      <c r="M10" s="11">
        <v>3000</v>
      </c>
      <c r="N10" s="13"/>
      <c r="O10" s="13"/>
      <c r="P10" s="10">
        <v>397</v>
      </c>
      <c r="Q10" s="11">
        <v>350</v>
      </c>
      <c r="S10" s="18"/>
      <c r="T10" s="10"/>
      <c r="U10" s="18"/>
      <c r="V10" s="10"/>
      <c r="W10" s="18"/>
      <c r="X10" s="10">
        <v>5010</v>
      </c>
      <c r="Y10" s="18">
        <v>4700</v>
      </c>
      <c r="Z10" s="10"/>
      <c r="AA10" s="18"/>
      <c r="AB10" s="10"/>
      <c r="AC10" s="18"/>
      <c r="AD10" s="10"/>
      <c r="AE10" s="18"/>
      <c r="AF10" s="10"/>
      <c r="AG10" s="18"/>
      <c r="AH10" s="10"/>
      <c r="AI10" s="10"/>
      <c r="AJ10" s="10">
        <v>3937.07</v>
      </c>
      <c r="AK10" s="10"/>
      <c r="AL10" s="10"/>
      <c r="AM10" s="10"/>
      <c r="AN10" s="10"/>
      <c r="AO10" s="10"/>
      <c r="AP10" s="10"/>
      <c r="AQ10" s="10"/>
      <c r="AR10" s="10">
        <v>6254.13</v>
      </c>
      <c r="AS10" s="10"/>
      <c r="AT10" s="10"/>
      <c r="AU10" s="10"/>
    </row>
    <row r="11" spans="1:47" x14ac:dyDescent="0.15">
      <c r="A11" s="14" t="s">
        <v>14</v>
      </c>
      <c r="B11" s="10"/>
      <c r="C11" s="12"/>
      <c r="D11" s="10"/>
      <c r="E11" s="10"/>
      <c r="F11" s="10"/>
      <c r="G11" s="12"/>
      <c r="H11" s="10"/>
      <c r="I11" s="12"/>
      <c r="J11" s="10"/>
      <c r="K11" s="10"/>
      <c r="L11" s="10"/>
      <c r="M11" s="12"/>
      <c r="N11" s="10"/>
      <c r="O11" s="10"/>
      <c r="P11" s="10"/>
      <c r="Q11" s="12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3"/>
      <c r="AE11" s="10"/>
      <c r="AF11" s="13"/>
      <c r="AG11" s="10"/>
      <c r="AH11" s="10">
        <v>1605</v>
      </c>
      <c r="AI11" s="10"/>
      <c r="AJ11" s="10"/>
      <c r="AK11" s="10"/>
      <c r="AL11" s="10"/>
      <c r="AM11" s="10"/>
      <c r="AN11" s="10"/>
      <c r="AO11" s="10"/>
      <c r="AP11" s="10">
        <v>2500.23</v>
      </c>
      <c r="AQ11" s="10"/>
      <c r="AR11" s="10"/>
      <c r="AS11" s="10"/>
      <c r="AT11" s="10"/>
      <c r="AU11" s="10"/>
    </row>
    <row r="12" spans="1:47" x14ac:dyDescent="0.15">
      <c r="A12" s="14" t="s">
        <v>15</v>
      </c>
      <c r="B12" s="10"/>
      <c r="C12" s="12"/>
      <c r="D12" s="10"/>
      <c r="E12" s="10"/>
      <c r="F12" s="10"/>
      <c r="G12" s="12"/>
      <c r="H12" s="10"/>
      <c r="I12" s="12"/>
      <c r="J12" s="10"/>
      <c r="K12" s="10"/>
      <c r="L12" s="10"/>
      <c r="M12" s="12"/>
      <c r="N12" s="10"/>
      <c r="O12" s="10"/>
      <c r="P12" s="10"/>
      <c r="Q12" s="12"/>
      <c r="R12" s="10"/>
      <c r="S12" s="10"/>
      <c r="T12" s="10"/>
      <c r="U12" s="10"/>
      <c r="V12" s="10"/>
      <c r="W12" s="10"/>
      <c r="X12" s="10"/>
      <c r="Y12" s="10"/>
      <c r="Z12" s="13"/>
      <c r="AA12" s="10"/>
      <c r="AB12" s="13"/>
      <c r="AC12" s="10"/>
      <c r="AD12" s="13"/>
      <c r="AE12" s="10"/>
      <c r="AF12" s="10">
        <v>8225</v>
      </c>
      <c r="AG12" s="11"/>
      <c r="AH12" s="10"/>
      <c r="AI12" s="10"/>
      <c r="AJ12" s="10"/>
      <c r="AK12" s="10"/>
      <c r="AL12" s="10"/>
      <c r="AM12" s="10"/>
      <c r="AN12" s="10"/>
      <c r="AO12" s="10"/>
      <c r="AP12" s="10">
        <v>8131.17</v>
      </c>
      <c r="AQ12" s="10"/>
      <c r="AR12" s="10"/>
      <c r="AS12" s="10"/>
      <c r="AT12" s="10"/>
      <c r="AU12" s="10"/>
    </row>
    <row r="13" spans="1:47" x14ac:dyDescent="0.15">
      <c r="A13" s="14" t="s">
        <v>16</v>
      </c>
      <c r="B13" s="10"/>
      <c r="C13" s="12"/>
      <c r="D13" s="10"/>
      <c r="E13" s="10"/>
      <c r="F13" s="10"/>
      <c r="G13" s="7"/>
      <c r="H13" s="6"/>
      <c r="I13" s="7"/>
      <c r="J13" s="6"/>
      <c r="K13" s="6"/>
      <c r="L13" s="6"/>
      <c r="M13" s="7"/>
      <c r="N13" s="6"/>
      <c r="O13" s="6"/>
      <c r="P13" s="6"/>
      <c r="Q13" s="7"/>
      <c r="R13" s="6"/>
      <c r="S13" s="6"/>
      <c r="T13" s="6"/>
      <c r="U13" s="6"/>
      <c r="V13" s="6"/>
      <c r="W13" s="6"/>
      <c r="X13" s="6"/>
      <c r="Y13" s="6"/>
      <c r="AA13" s="6"/>
      <c r="AC13" s="6"/>
      <c r="AD13" s="13"/>
      <c r="AE13" s="6"/>
      <c r="AF13" s="6"/>
      <c r="AG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x14ac:dyDescent="0.15">
      <c r="A14" s="14" t="s">
        <v>52</v>
      </c>
      <c r="B14" s="10"/>
      <c r="C14" s="12"/>
      <c r="D14" s="10"/>
      <c r="E14" s="10"/>
      <c r="F14" s="10"/>
      <c r="G14" s="12"/>
      <c r="H14" s="10"/>
      <c r="I14" s="12"/>
      <c r="J14" s="10"/>
      <c r="K14" s="10"/>
      <c r="L14" s="10"/>
      <c r="M14" s="12"/>
      <c r="N14" s="10"/>
      <c r="O14" s="10"/>
      <c r="P14" s="10">
        <v>600</v>
      </c>
      <c r="Q14" s="11">
        <v>600</v>
      </c>
      <c r="R14" s="10"/>
      <c r="S14" s="18"/>
      <c r="T14" s="10"/>
      <c r="U14" s="18"/>
      <c r="V14" s="10"/>
      <c r="W14" s="18"/>
      <c r="X14" s="10"/>
      <c r="Y14" s="18"/>
      <c r="Z14" s="10"/>
      <c r="AA14" s="18"/>
      <c r="AB14" s="10"/>
      <c r="AC14" s="18"/>
      <c r="AD14" s="13"/>
      <c r="AE14" s="18"/>
      <c r="AF14" s="13"/>
      <c r="AG14" s="18"/>
      <c r="AH14" s="10">
        <v>1633.58</v>
      </c>
      <c r="AI14" s="10"/>
      <c r="AJ14" s="10"/>
      <c r="AK14" s="10"/>
      <c r="AL14" s="10"/>
      <c r="AM14" s="10"/>
      <c r="AN14" s="10"/>
      <c r="AO14" s="10"/>
      <c r="AP14" s="10">
        <v>11383.67</v>
      </c>
      <c r="AQ14" s="10"/>
      <c r="AR14" s="10"/>
      <c r="AS14" s="10"/>
      <c r="AT14" s="10"/>
      <c r="AU14" s="10"/>
    </row>
    <row r="15" spans="1:47" x14ac:dyDescent="0.15">
      <c r="A15" s="14" t="s">
        <v>55</v>
      </c>
      <c r="B15" s="10"/>
      <c r="C15" s="12"/>
      <c r="D15" s="10"/>
      <c r="E15" s="10"/>
      <c r="F15" s="10"/>
      <c r="G15" s="12"/>
      <c r="H15" s="10"/>
      <c r="I15" s="12"/>
      <c r="J15" s="10"/>
      <c r="K15" s="10"/>
      <c r="L15" s="10"/>
      <c r="M15" s="19"/>
      <c r="N15" s="10"/>
      <c r="O15" s="10"/>
      <c r="P15" s="13"/>
      <c r="Q15" s="19"/>
      <c r="R15" s="13"/>
      <c r="S15" s="13"/>
      <c r="T15" s="10">
        <v>11654</v>
      </c>
      <c r="U15" s="18">
        <v>11642</v>
      </c>
      <c r="V15" s="10"/>
      <c r="W15" s="18"/>
      <c r="X15" s="10"/>
      <c r="Y15" s="18"/>
      <c r="Z15" s="10"/>
      <c r="AA15" s="18"/>
      <c r="AB15" s="10"/>
      <c r="AC15" s="18"/>
      <c r="AD15" s="10"/>
      <c r="AE15" s="18"/>
      <c r="AF15" s="10"/>
      <c r="AG15" s="18"/>
      <c r="AH15" s="10"/>
      <c r="AI15" s="10"/>
      <c r="AJ15" s="10"/>
      <c r="AK15" s="10"/>
      <c r="AL15" s="10"/>
      <c r="AM15" s="10"/>
      <c r="AN15" s="10"/>
      <c r="AO15" s="10"/>
      <c r="AP15" s="10">
        <v>40655.870000000003</v>
      </c>
      <c r="AQ15" s="10"/>
      <c r="AR15" s="10"/>
      <c r="AS15" s="10"/>
      <c r="AT15" s="10"/>
      <c r="AU15" s="10"/>
    </row>
    <row r="16" spans="1:47" x14ac:dyDescent="0.15">
      <c r="A16" s="15" t="s">
        <v>17</v>
      </c>
      <c r="B16" s="10"/>
      <c r="C16" s="12"/>
      <c r="D16" s="10"/>
      <c r="E16" s="10"/>
      <c r="F16" s="10"/>
      <c r="G16" s="12"/>
      <c r="H16" s="10"/>
      <c r="I16" s="12"/>
      <c r="J16" s="10"/>
      <c r="K16" s="10"/>
      <c r="L16" s="10"/>
      <c r="M16" s="12"/>
      <c r="N16" s="10"/>
      <c r="O16" s="10"/>
      <c r="P16" s="10"/>
      <c r="Q16" s="12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x14ac:dyDescent="0.15">
      <c r="A17" s="9" t="s">
        <v>62</v>
      </c>
      <c r="B17" s="10"/>
      <c r="C17" s="12"/>
      <c r="D17" s="10"/>
      <c r="E17" s="10"/>
      <c r="F17" s="10"/>
      <c r="G17" s="12"/>
      <c r="H17" s="10">
        <v>1377</v>
      </c>
      <c r="I17" s="11">
        <v>875.18</v>
      </c>
      <c r="J17" s="16"/>
      <c r="K17" s="16"/>
      <c r="L17" s="16"/>
      <c r="M17" s="11"/>
      <c r="N17" s="13"/>
      <c r="O17" s="10"/>
      <c r="P17" s="13"/>
      <c r="Q17" s="12"/>
      <c r="R17" s="13"/>
      <c r="S17" s="10"/>
      <c r="T17" s="10"/>
      <c r="U17" s="10"/>
      <c r="V17" s="10"/>
      <c r="W17" s="10"/>
      <c r="X17" s="10">
        <v>1302</v>
      </c>
      <c r="Y17" s="11">
        <v>1302.3399999999999</v>
      </c>
      <c r="Z17" s="10"/>
      <c r="AA17" s="11"/>
      <c r="AB17" s="10"/>
      <c r="AC17" s="11"/>
      <c r="AD17" s="10">
        <v>435.49</v>
      </c>
      <c r="AE17" s="11">
        <v>435.49</v>
      </c>
      <c r="AF17" s="10"/>
      <c r="AG17" s="11"/>
      <c r="AH17" s="10"/>
      <c r="AI17" s="10">
        <v>4000</v>
      </c>
      <c r="AJ17" s="10"/>
      <c r="AK17" s="10"/>
      <c r="AL17" s="10"/>
      <c r="AM17" s="10"/>
      <c r="AN17" s="10"/>
      <c r="AO17" s="10"/>
      <c r="AP17" s="10">
        <v>6098.39</v>
      </c>
      <c r="AQ17" s="10"/>
      <c r="AR17" s="10"/>
      <c r="AS17" s="10"/>
      <c r="AT17" s="10"/>
      <c r="AU17" s="10"/>
    </row>
    <row r="18" spans="1:47" x14ac:dyDescent="0.15">
      <c r="A18" s="9" t="s">
        <v>18</v>
      </c>
      <c r="B18" s="10"/>
      <c r="C18" s="12"/>
      <c r="D18" s="20"/>
      <c r="E18" s="10"/>
      <c r="F18" s="10"/>
      <c r="G18" s="12"/>
      <c r="H18" s="10"/>
      <c r="I18" s="12"/>
      <c r="J18" s="10"/>
      <c r="K18" s="10"/>
      <c r="L18" s="10"/>
      <c r="M18" s="12"/>
      <c r="N18" s="13"/>
      <c r="O18" s="10"/>
      <c r="P18" s="13"/>
      <c r="Q18" s="12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>
        <v>4543</v>
      </c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>
        <v>8083.04</v>
      </c>
    </row>
    <row r="19" spans="1:47" x14ac:dyDescent="0.15">
      <c r="A19" s="9" t="s">
        <v>19</v>
      </c>
      <c r="B19" s="10"/>
      <c r="C19" s="12"/>
      <c r="D19" s="10"/>
      <c r="E19" s="10"/>
      <c r="F19" s="10"/>
      <c r="G19" s="12"/>
      <c r="H19" s="10"/>
      <c r="I19" s="12"/>
      <c r="J19" s="10"/>
      <c r="K19" s="10"/>
      <c r="L19" s="10"/>
      <c r="M19" s="12"/>
      <c r="N19" s="10"/>
      <c r="O19" s="10"/>
      <c r="P19" s="10"/>
      <c r="Q19" s="12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>
        <v>1574</v>
      </c>
      <c r="AJ19" s="10"/>
      <c r="AK19" s="10"/>
      <c r="AL19" s="10"/>
      <c r="AM19" s="10"/>
      <c r="AN19" s="10">
        <v>15022.34</v>
      </c>
      <c r="AO19" s="10"/>
      <c r="AP19" s="10"/>
      <c r="AQ19" s="10"/>
      <c r="AR19" s="10"/>
      <c r="AS19" s="10"/>
      <c r="AT19" s="10"/>
      <c r="AU19" s="10"/>
    </row>
    <row r="20" spans="1:47" x14ac:dyDescent="0.15">
      <c r="A20" s="14" t="s">
        <v>20</v>
      </c>
      <c r="B20" s="10"/>
      <c r="C20" s="12"/>
      <c r="D20" s="10">
        <v>1545</v>
      </c>
      <c r="E20" s="10"/>
      <c r="F20" s="10"/>
      <c r="G20" s="12"/>
      <c r="H20" s="10"/>
      <c r="I20" s="11">
        <v>350</v>
      </c>
      <c r="J20" s="16"/>
      <c r="K20" s="16"/>
      <c r="L20" s="10">
        <v>900</v>
      </c>
      <c r="M20" s="11">
        <v>851.55</v>
      </c>
      <c r="N20" s="10"/>
      <c r="O20" s="10"/>
      <c r="P20" s="10"/>
      <c r="Q20" s="12"/>
      <c r="R20" s="10">
        <v>1100</v>
      </c>
      <c r="S20" s="11">
        <v>1099.3399999999999</v>
      </c>
      <c r="T20" s="10"/>
      <c r="U20" s="11"/>
      <c r="V20" s="10">
        <v>1240</v>
      </c>
      <c r="W20" s="11">
        <v>1194.96</v>
      </c>
      <c r="X20" s="10"/>
      <c r="Y20" s="11"/>
      <c r="Z20" s="10"/>
      <c r="AA20" s="11"/>
      <c r="AB20" s="10">
        <v>4275</v>
      </c>
      <c r="AC20" s="11">
        <v>4274.5</v>
      </c>
      <c r="AD20" s="10"/>
      <c r="AE20" s="11"/>
      <c r="AF20" s="10">
        <v>1581.48</v>
      </c>
      <c r="AG20" s="11">
        <v>1581.48</v>
      </c>
      <c r="AH20" s="10"/>
      <c r="AI20" s="10"/>
      <c r="AJ20" s="10"/>
      <c r="AK20" s="10"/>
      <c r="AL20" s="10"/>
      <c r="AM20" s="10"/>
      <c r="AN20" s="10">
        <v>1293</v>
      </c>
      <c r="AO20" s="10"/>
      <c r="AP20" s="10"/>
      <c r="AQ20" s="10"/>
      <c r="AR20" s="10"/>
      <c r="AS20" s="10"/>
      <c r="AT20" s="10"/>
      <c r="AU20" s="10">
        <v>3534.84</v>
      </c>
    </row>
    <row r="21" spans="1:47" x14ac:dyDescent="0.15">
      <c r="A21" s="14" t="s">
        <v>21</v>
      </c>
      <c r="B21" s="10"/>
      <c r="C21" s="12"/>
      <c r="D21" s="10"/>
      <c r="E21" s="10"/>
      <c r="F21" s="10">
        <v>2652</v>
      </c>
      <c r="G21" s="12"/>
      <c r="H21" s="10"/>
      <c r="I21" s="12"/>
      <c r="J21" s="10"/>
      <c r="K21" s="10"/>
      <c r="L21" s="10"/>
      <c r="M21" s="12"/>
      <c r="N21" s="10"/>
      <c r="O21" s="10"/>
      <c r="P21" s="10">
        <v>2000</v>
      </c>
      <c r="Q21" s="11">
        <v>1784.94</v>
      </c>
      <c r="R21" s="10"/>
      <c r="S21" s="11"/>
      <c r="T21" s="10"/>
      <c r="U21" s="11"/>
      <c r="V21" s="10">
        <v>2360</v>
      </c>
      <c r="W21" s="11">
        <v>2750</v>
      </c>
      <c r="X21" s="10"/>
      <c r="Y21" s="11"/>
      <c r="Z21" s="10"/>
      <c r="AA21" s="11"/>
      <c r="AB21" s="10"/>
      <c r="AC21" s="11"/>
      <c r="AD21" s="10"/>
      <c r="AE21" s="11" t="s">
        <v>69</v>
      </c>
      <c r="AF21" s="10"/>
      <c r="AG21" s="11" t="s">
        <v>71</v>
      </c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>
        <v>5391.46</v>
      </c>
      <c r="AS21" s="10"/>
      <c r="AT21" s="10"/>
      <c r="AU21" s="10"/>
    </row>
    <row r="22" spans="1:47" x14ac:dyDescent="0.15">
      <c r="A22" s="14" t="s">
        <v>22</v>
      </c>
      <c r="B22" s="10"/>
      <c r="C22" s="12"/>
      <c r="D22" s="10"/>
      <c r="E22" s="10"/>
      <c r="F22" s="10"/>
      <c r="G22" s="12"/>
      <c r="H22" s="10">
        <v>8781</v>
      </c>
      <c r="I22" s="11">
        <v>7890</v>
      </c>
      <c r="J22" s="16"/>
      <c r="K22" s="16"/>
      <c r="L22" s="10"/>
      <c r="M22" s="11"/>
      <c r="N22" s="10"/>
      <c r="O22" s="10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2"/>
      <c r="AB22" s="10"/>
      <c r="AC22" s="12"/>
      <c r="AD22" s="10">
        <v>17000</v>
      </c>
      <c r="AE22" s="12">
        <v>17000</v>
      </c>
      <c r="AF22" s="10">
        <v>8313</v>
      </c>
      <c r="AG22" s="12">
        <v>13416</v>
      </c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x14ac:dyDescent="0.15">
      <c r="A23" s="14" t="s">
        <v>23</v>
      </c>
      <c r="B23" s="10"/>
      <c r="C23" s="12"/>
      <c r="D23" s="10"/>
      <c r="E23" s="10"/>
      <c r="F23" s="10"/>
      <c r="G23" s="12"/>
      <c r="H23" s="10">
        <v>2564</v>
      </c>
      <c r="I23" s="11">
        <v>2275</v>
      </c>
      <c r="J23" s="10"/>
      <c r="K23" s="16"/>
      <c r="L23" s="10"/>
      <c r="M23" s="11"/>
      <c r="N23" s="10"/>
      <c r="O23" s="10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2"/>
      <c r="AB23" s="10"/>
      <c r="AC23" s="12"/>
      <c r="AD23" s="10"/>
      <c r="AE23" s="12"/>
      <c r="AF23" s="10"/>
      <c r="AG23" s="12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x14ac:dyDescent="0.15">
      <c r="A24" s="14" t="s">
        <v>24</v>
      </c>
      <c r="B24" s="10"/>
      <c r="C24" s="12"/>
      <c r="D24" s="10"/>
      <c r="E24" s="10"/>
      <c r="F24" s="10"/>
      <c r="G24" s="12"/>
      <c r="H24" s="10"/>
      <c r="I24" s="12"/>
      <c r="J24" s="10"/>
      <c r="K24" s="10"/>
      <c r="L24" s="10"/>
      <c r="M24" s="12"/>
      <c r="N24" s="10"/>
      <c r="O24" s="10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2"/>
      <c r="AB24" s="10"/>
      <c r="AC24" s="12"/>
      <c r="AD24" s="10">
        <v>2300</v>
      </c>
      <c r="AE24" s="12">
        <v>2300</v>
      </c>
      <c r="AF24" s="10"/>
      <c r="AG24" s="12"/>
      <c r="AH24" s="10"/>
      <c r="AI24" s="10"/>
      <c r="AJ24" s="10"/>
      <c r="AK24" s="10"/>
      <c r="AL24" s="10"/>
      <c r="AM24" s="10"/>
      <c r="AN24" s="10"/>
      <c r="AO24" s="10"/>
      <c r="AP24" s="10">
        <v>4683.57</v>
      </c>
      <c r="AQ24" s="10"/>
      <c r="AR24" s="10"/>
      <c r="AS24" s="10"/>
      <c r="AT24" s="10"/>
      <c r="AU24" s="10"/>
    </row>
    <row r="25" spans="1:47" x14ac:dyDescent="0.15">
      <c r="A25" s="14" t="s">
        <v>43</v>
      </c>
      <c r="B25" s="10"/>
      <c r="C25" s="12"/>
      <c r="D25" s="10"/>
      <c r="E25" s="10"/>
      <c r="F25" s="10"/>
      <c r="G25" s="12"/>
      <c r="H25" s="10"/>
      <c r="I25" s="12"/>
      <c r="J25" s="10"/>
      <c r="K25" s="10"/>
      <c r="L25" s="10"/>
      <c r="M25" s="12"/>
      <c r="N25" s="10"/>
      <c r="O25" s="10"/>
      <c r="P25" s="10"/>
      <c r="Q25" s="12"/>
      <c r="S25" s="12"/>
      <c r="U25" s="12"/>
      <c r="V25" s="10"/>
      <c r="W25" s="12"/>
      <c r="X25" s="10"/>
      <c r="Y25" s="12"/>
      <c r="Z25" s="10"/>
      <c r="AA25" s="12"/>
      <c r="AB25" s="10"/>
      <c r="AC25" s="12"/>
      <c r="AD25" s="10"/>
      <c r="AE25" s="12"/>
      <c r="AF25" s="10"/>
      <c r="AG25" s="12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x14ac:dyDescent="0.15">
      <c r="A26" s="14" t="s">
        <v>61</v>
      </c>
      <c r="B26" s="10"/>
      <c r="C26" s="12"/>
      <c r="D26" s="10"/>
      <c r="E26" s="10"/>
      <c r="F26" s="10"/>
      <c r="G26" s="12"/>
      <c r="H26" s="10"/>
      <c r="I26" s="11">
        <v>883.95</v>
      </c>
      <c r="J26" s="10"/>
      <c r="K26" s="16"/>
      <c r="L26" s="10"/>
      <c r="M26" s="11"/>
      <c r="N26" s="10"/>
      <c r="O26" s="10"/>
      <c r="P26" s="10"/>
      <c r="Q26" s="12"/>
      <c r="R26" s="10"/>
      <c r="S26" s="12"/>
      <c r="T26" s="10"/>
      <c r="U26" s="12"/>
      <c r="V26" s="10"/>
      <c r="W26" s="12"/>
      <c r="X26" s="10">
        <v>1180</v>
      </c>
      <c r="Y26" s="11">
        <v>421.11</v>
      </c>
      <c r="Z26" s="10"/>
      <c r="AA26" s="11"/>
      <c r="AB26" s="10"/>
      <c r="AC26" s="11"/>
      <c r="AD26" s="10"/>
      <c r="AE26" s="11"/>
      <c r="AF26" s="10"/>
      <c r="AG26" s="11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x14ac:dyDescent="0.15">
      <c r="A27" s="14" t="s">
        <v>60</v>
      </c>
      <c r="B27" s="10"/>
      <c r="C27" s="12"/>
      <c r="D27" s="10"/>
      <c r="E27" s="10"/>
      <c r="F27" s="10"/>
      <c r="G27" s="12"/>
      <c r="H27" s="10"/>
      <c r="I27" s="12"/>
      <c r="J27" s="10"/>
      <c r="K27" s="10"/>
      <c r="L27" s="10"/>
      <c r="M27" s="12"/>
      <c r="N27" s="10"/>
      <c r="O27" s="10"/>
      <c r="P27" s="10"/>
      <c r="Q27" s="12"/>
      <c r="R27" s="10"/>
      <c r="S27" s="12"/>
      <c r="T27" s="10"/>
      <c r="U27" s="12"/>
      <c r="V27" s="10"/>
      <c r="W27" s="12"/>
      <c r="X27" s="10">
        <v>3526.62</v>
      </c>
      <c r="Y27" s="11">
        <v>3761.21</v>
      </c>
      <c r="Z27" s="10"/>
      <c r="AA27" s="12"/>
      <c r="AB27" s="10"/>
      <c r="AC27" s="12"/>
      <c r="AD27" s="10"/>
      <c r="AE27" s="12"/>
      <c r="AF27" s="10"/>
      <c r="AG27" s="12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x14ac:dyDescent="0.15">
      <c r="A28" s="15" t="s">
        <v>45</v>
      </c>
      <c r="B28" s="10"/>
      <c r="C28" s="12"/>
      <c r="D28" s="10"/>
      <c r="E28" s="10"/>
      <c r="F28" s="10"/>
      <c r="G28" s="12"/>
      <c r="H28" s="10"/>
      <c r="I28" s="12"/>
      <c r="J28" s="10"/>
      <c r="K28" s="10"/>
      <c r="L28" s="10"/>
      <c r="M28" s="12"/>
      <c r="N28" s="10"/>
      <c r="O28" s="10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2"/>
      <c r="AB28" s="10"/>
      <c r="AC28" s="12"/>
      <c r="AD28" s="10"/>
      <c r="AE28" s="12"/>
      <c r="AF28" s="10"/>
      <c r="AG28" s="12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x14ac:dyDescent="0.15">
      <c r="A29" s="14" t="s">
        <v>47</v>
      </c>
      <c r="B29" s="10"/>
      <c r="C29" s="12"/>
      <c r="D29" s="10"/>
      <c r="E29" s="10"/>
      <c r="F29" s="10"/>
      <c r="G29" s="12"/>
      <c r="H29" s="10"/>
      <c r="I29" s="12"/>
      <c r="J29" s="10"/>
      <c r="K29" s="10"/>
      <c r="L29" s="10">
        <v>4440</v>
      </c>
      <c r="M29" s="11">
        <v>4435.63</v>
      </c>
      <c r="N29" s="13"/>
      <c r="O29" s="10"/>
      <c r="P29" s="10">
        <v>560</v>
      </c>
      <c r="Q29" s="11">
        <v>1007.55</v>
      </c>
      <c r="R29" s="10"/>
      <c r="S29" s="11"/>
      <c r="T29" s="10"/>
      <c r="U29" s="11"/>
      <c r="V29" s="10">
        <v>13500</v>
      </c>
      <c r="W29" s="11">
        <v>13624.79</v>
      </c>
      <c r="X29" s="10"/>
      <c r="Y29" s="11"/>
      <c r="Z29" s="10">
        <v>1495</v>
      </c>
      <c r="AA29" s="11">
        <v>1494.68</v>
      </c>
      <c r="AB29" s="10">
        <v>792</v>
      </c>
      <c r="AC29" s="11">
        <v>792.39</v>
      </c>
      <c r="AD29" s="10">
        <v>2625.2</v>
      </c>
      <c r="AE29" s="11">
        <v>2625.2</v>
      </c>
      <c r="AF29" s="10"/>
      <c r="AG29" s="11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x14ac:dyDescent="0.15">
      <c r="A30" s="14" t="s">
        <v>46</v>
      </c>
      <c r="B30" s="10"/>
      <c r="C30" s="12"/>
      <c r="D30" s="10"/>
      <c r="E30" s="10"/>
      <c r="F30" s="10"/>
      <c r="G30" s="12"/>
      <c r="H30" s="10"/>
      <c r="I30" s="12"/>
      <c r="J30" s="10"/>
      <c r="K30" s="10"/>
      <c r="L30" s="10">
        <v>2200</v>
      </c>
      <c r="M30" s="11">
        <v>2192</v>
      </c>
      <c r="N30" s="13">
        <v>208</v>
      </c>
      <c r="O30" s="11">
        <v>208</v>
      </c>
      <c r="Q30" s="12"/>
      <c r="R30" s="10">
        <v>898</v>
      </c>
      <c r="S30" s="11">
        <v>898</v>
      </c>
      <c r="U30" s="11"/>
      <c r="V30" s="10"/>
      <c r="W30" s="11"/>
      <c r="X30" s="10"/>
      <c r="Y30" s="11"/>
      <c r="AA30" s="11"/>
      <c r="AC30" s="11"/>
      <c r="AD30" s="10">
        <v>3730</v>
      </c>
      <c r="AE30" s="11">
        <v>3730</v>
      </c>
      <c r="AF30" s="10"/>
      <c r="AG30" s="11"/>
      <c r="AH30" s="10"/>
      <c r="AI30" s="10">
        <v>4173</v>
      </c>
      <c r="AJ30" s="10"/>
      <c r="AK30" s="10"/>
      <c r="AL30" s="10"/>
      <c r="AM30" s="10"/>
      <c r="AN30" s="10"/>
      <c r="AO30" s="10"/>
      <c r="AP30" s="10">
        <v>31508</v>
      </c>
      <c r="AQ30" s="10"/>
      <c r="AR30" s="10"/>
      <c r="AS30" s="10"/>
      <c r="AT30" s="10"/>
      <c r="AU30" s="10"/>
    </row>
    <row r="31" spans="1:47" x14ac:dyDescent="0.15">
      <c r="A31" s="14" t="s">
        <v>25</v>
      </c>
      <c r="B31" s="10"/>
      <c r="C31" s="11">
        <v>493</v>
      </c>
      <c r="D31" s="10"/>
      <c r="E31" s="10"/>
      <c r="F31" s="10"/>
      <c r="G31" s="11">
        <v>1844.19</v>
      </c>
      <c r="H31" s="10"/>
      <c r="I31" s="12"/>
      <c r="J31" s="10"/>
      <c r="K31" s="10"/>
      <c r="L31" s="10"/>
      <c r="M31" s="12"/>
      <c r="N31" s="10"/>
      <c r="O31" s="12"/>
      <c r="P31" s="10"/>
      <c r="Q31" s="12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>
        <f>17736.11+5132.8</f>
        <v>22868.91</v>
      </c>
      <c r="AQ31" s="10"/>
      <c r="AR31" s="10"/>
      <c r="AS31" s="10"/>
      <c r="AT31" s="10"/>
      <c r="AU31" s="10"/>
    </row>
    <row r="32" spans="1:47" x14ac:dyDescent="0.15">
      <c r="A32" s="15" t="s">
        <v>26</v>
      </c>
      <c r="B32" s="10"/>
      <c r="C32" s="12"/>
      <c r="D32" s="10"/>
      <c r="E32" s="10"/>
      <c r="F32" s="10"/>
      <c r="G32" s="12"/>
      <c r="H32" s="10"/>
      <c r="I32" s="12"/>
      <c r="J32" s="10"/>
      <c r="K32" s="10"/>
      <c r="L32" s="10"/>
      <c r="M32" s="12"/>
      <c r="N32" s="10"/>
      <c r="O32" s="12"/>
      <c r="P32" s="10"/>
      <c r="Q32" s="12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59" x14ac:dyDescent="0.15">
      <c r="A33" s="49" t="s">
        <v>59</v>
      </c>
      <c r="B33" s="10"/>
      <c r="C33" s="11"/>
      <c r="D33" s="10"/>
      <c r="E33" s="16">
        <v>589</v>
      </c>
      <c r="F33" s="10"/>
      <c r="G33" s="12"/>
      <c r="H33" s="13"/>
      <c r="I33" s="11">
        <v>240</v>
      </c>
      <c r="J33" s="10">
        <v>2251</v>
      </c>
      <c r="K33" s="11">
        <v>1219.04</v>
      </c>
      <c r="L33" s="16"/>
      <c r="M33" s="11"/>
      <c r="N33" s="10">
        <v>331</v>
      </c>
      <c r="O33" s="11">
        <v>331</v>
      </c>
      <c r="P33" s="10">
        <v>183</v>
      </c>
      <c r="Q33" s="11">
        <v>183</v>
      </c>
      <c r="R33" s="10">
        <v>1430</v>
      </c>
      <c r="S33" s="18">
        <v>1430</v>
      </c>
      <c r="T33" s="10">
        <v>1540</v>
      </c>
      <c r="U33" s="18">
        <v>1540</v>
      </c>
      <c r="V33" s="13"/>
      <c r="W33" s="18">
        <v>-1430</v>
      </c>
      <c r="X33" s="10">
        <v>2063</v>
      </c>
      <c r="Y33" s="18">
        <v>2063.4</v>
      </c>
      <c r="Z33" s="10">
        <v>1787</v>
      </c>
      <c r="AA33" s="18">
        <v>2835</v>
      </c>
      <c r="AB33" s="10"/>
      <c r="AC33" s="18"/>
      <c r="AD33" s="10"/>
      <c r="AE33" s="18"/>
      <c r="AG33" s="18"/>
      <c r="AH33" s="10"/>
      <c r="AI33" s="10"/>
      <c r="AJ33" s="10"/>
      <c r="AK33" s="10"/>
      <c r="AL33" s="10"/>
      <c r="AM33" s="10"/>
      <c r="AN33" s="10"/>
      <c r="AO33" s="10">
        <v>2749.82</v>
      </c>
      <c r="AP33" s="10">
        <v>4065.6</v>
      </c>
      <c r="AQ33" s="10"/>
      <c r="AR33" s="10"/>
      <c r="AS33" s="10"/>
      <c r="AT33" s="10"/>
      <c r="AU33" s="10"/>
    </row>
    <row r="34" spans="1:59" x14ac:dyDescent="0.15">
      <c r="A34" s="9" t="s">
        <v>27</v>
      </c>
      <c r="B34" s="10">
        <v>4100</v>
      </c>
      <c r="C34" s="12"/>
      <c r="D34" s="10"/>
      <c r="E34" s="16"/>
      <c r="F34" s="10"/>
      <c r="G34" s="12"/>
      <c r="H34" s="10"/>
      <c r="I34" s="12"/>
      <c r="J34" s="10"/>
      <c r="K34" s="12"/>
      <c r="L34" s="10"/>
      <c r="M34" s="12"/>
      <c r="N34" s="10">
        <v>1472</v>
      </c>
      <c r="O34" s="11">
        <v>1472</v>
      </c>
      <c r="P34" s="10"/>
      <c r="Q34" s="11"/>
      <c r="R34" s="10"/>
      <c r="S34" s="16"/>
      <c r="T34" s="10"/>
      <c r="U34" s="16"/>
      <c r="V34" s="10"/>
      <c r="W34" s="16"/>
      <c r="Y34" s="16"/>
      <c r="Z34" s="10"/>
      <c r="AA34" s="16"/>
      <c r="AB34" s="10"/>
      <c r="AC34" s="16"/>
      <c r="AD34" s="10"/>
      <c r="AE34" s="16"/>
      <c r="AF34" s="10"/>
      <c r="AG34" s="16"/>
      <c r="AH34" s="10"/>
      <c r="AI34" s="10">
        <v>0</v>
      </c>
      <c r="AJ34" s="10"/>
      <c r="AK34" s="10"/>
      <c r="AL34" s="10">
        <v>8190</v>
      </c>
      <c r="AM34" s="10"/>
      <c r="AN34" s="10"/>
      <c r="AO34" s="10"/>
      <c r="AP34" s="10"/>
      <c r="AQ34" s="10">
        <v>8584.49</v>
      </c>
      <c r="AR34" s="10"/>
      <c r="AS34" s="10"/>
      <c r="AT34" s="10"/>
      <c r="AU34" s="10"/>
    </row>
    <row r="35" spans="1:59" x14ac:dyDescent="0.15">
      <c r="A35" s="9" t="s">
        <v>28</v>
      </c>
      <c r="B35" s="20"/>
      <c r="C35" s="11"/>
      <c r="D35" s="10">
        <v>1250</v>
      </c>
      <c r="E35" s="16">
        <v>670</v>
      </c>
      <c r="F35" s="20"/>
      <c r="G35" s="12"/>
      <c r="H35" s="10"/>
      <c r="I35" s="12"/>
      <c r="J35" s="10"/>
      <c r="K35" s="12"/>
      <c r="L35" s="10"/>
      <c r="M35" s="12"/>
      <c r="N35" s="10">
        <v>1840</v>
      </c>
      <c r="O35" s="11">
        <v>1840</v>
      </c>
      <c r="P35" s="13"/>
      <c r="Q35" s="12"/>
      <c r="R35" s="10"/>
      <c r="S35" s="10"/>
      <c r="T35" s="10"/>
      <c r="U35" s="10"/>
      <c r="V35" s="13"/>
      <c r="W35" s="10"/>
      <c r="X35" s="10"/>
      <c r="Y35" s="48"/>
      <c r="Z35" s="10"/>
      <c r="AA35" s="48"/>
      <c r="AB35" s="10"/>
      <c r="AC35" s="48"/>
      <c r="AD35" s="10"/>
      <c r="AE35" s="48"/>
      <c r="AF35" s="10"/>
      <c r="AG35" s="48"/>
      <c r="AH35" s="10">
        <v>1681</v>
      </c>
      <c r="AI35" s="10"/>
      <c r="AJ35" s="10"/>
      <c r="AK35" s="10"/>
      <c r="AL35" s="10">
        <v>2257.65</v>
      </c>
      <c r="AM35" s="10"/>
      <c r="AN35" s="10"/>
      <c r="AO35" s="10"/>
      <c r="AP35" s="10"/>
      <c r="AQ35" s="10">
        <v>2617.23</v>
      </c>
      <c r="AR35" s="10"/>
      <c r="AS35" s="10"/>
      <c r="AT35" s="10"/>
      <c r="AU35" s="10"/>
    </row>
    <row r="36" spans="1:59" x14ac:dyDescent="0.15">
      <c r="A36" s="9" t="s">
        <v>56</v>
      </c>
      <c r="B36" s="10"/>
      <c r="C36" s="12"/>
      <c r="D36" s="10"/>
      <c r="E36" s="16">
        <v>391.41</v>
      </c>
      <c r="F36" s="10"/>
      <c r="G36" s="12"/>
      <c r="H36" s="10"/>
      <c r="I36" s="12"/>
      <c r="J36" s="10"/>
      <c r="K36" s="12"/>
      <c r="L36" s="10"/>
      <c r="M36" s="12"/>
      <c r="N36" s="10"/>
      <c r="O36" s="10"/>
      <c r="P36" s="10"/>
      <c r="Q36" s="12"/>
      <c r="R36" s="10"/>
      <c r="S36" s="10"/>
      <c r="T36" s="10">
        <v>600</v>
      </c>
      <c r="U36" s="18">
        <v>600</v>
      </c>
      <c r="V36" s="10"/>
      <c r="W36" s="18"/>
      <c r="X36" s="10"/>
      <c r="Y36" s="18"/>
      <c r="Z36" s="10">
        <v>656</v>
      </c>
      <c r="AA36" s="18">
        <v>799</v>
      </c>
      <c r="AB36" s="10"/>
      <c r="AC36" s="18"/>
      <c r="AD36" s="10"/>
      <c r="AE36" s="18"/>
      <c r="AF36" s="10"/>
      <c r="AG36" s="18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59" x14ac:dyDescent="0.15">
      <c r="A37" s="9" t="s">
        <v>29</v>
      </c>
      <c r="B37" s="10"/>
      <c r="C37" s="12"/>
      <c r="D37" s="10"/>
      <c r="E37" s="10"/>
      <c r="F37" s="10"/>
      <c r="G37" s="11">
        <v>1848</v>
      </c>
      <c r="H37" s="10"/>
      <c r="I37" s="12"/>
      <c r="J37" s="10"/>
      <c r="K37" s="12"/>
      <c r="L37" s="10"/>
      <c r="M37" s="12"/>
      <c r="N37" s="10"/>
      <c r="O37" s="10"/>
      <c r="P37" s="10">
        <v>1947</v>
      </c>
      <c r="Q37" s="11">
        <v>1900</v>
      </c>
      <c r="R37" s="10">
        <v>3785</v>
      </c>
      <c r="S37" s="18">
        <v>3785</v>
      </c>
      <c r="T37" s="10"/>
      <c r="U37" s="18"/>
      <c r="V37" s="10"/>
      <c r="W37" s="18"/>
      <c r="X37" s="10"/>
      <c r="Y37" s="18"/>
      <c r="Z37" s="10"/>
      <c r="AA37" s="18"/>
      <c r="AB37" s="10"/>
      <c r="AC37" s="18"/>
      <c r="AD37" s="10"/>
      <c r="AE37" s="18"/>
      <c r="AF37" s="10"/>
      <c r="AG37" s="18"/>
      <c r="AH37" s="10"/>
      <c r="AI37" s="10"/>
      <c r="AJ37" s="10"/>
      <c r="AK37" s="10">
        <v>31500</v>
      </c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59" x14ac:dyDescent="0.15">
      <c r="A38" s="9" t="s">
        <v>30</v>
      </c>
      <c r="B38" s="10"/>
      <c r="C38" s="12"/>
      <c r="D38" s="10"/>
      <c r="E38" s="10"/>
      <c r="F38" s="10"/>
      <c r="G38" s="12"/>
      <c r="H38" s="10"/>
      <c r="I38" s="12"/>
      <c r="J38" s="10"/>
      <c r="K38" s="12"/>
      <c r="L38" s="10"/>
      <c r="M38" s="12"/>
      <c r="N38" s="10"/>
      <c r="O38" s="10"/>
      <c r="P38" s="10"/>
      <c r="Q38" s="12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>
        <v>10300</v>
      </c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59" x14ac:dyDescent="0.15">
      <c r="A39" s="9" t="s">
        <v>31</v>
      </c>
      <c r="B39" s="10"/>
      <c r="C39" s="12"/>
      <c r="D39" s="10"/>
      <c r="E39" s="10"/>
      <c r="F39" s="10"/>
      <c r="G39" s="12"/>
      <c r="H39" s="10"/>
      <c r="I39" s="12"/>
      <c r="J39" s="10"/>
      <c r="K39" s="12"/>
      <c r="L39" s="10"/>
      <c r="M39" s="12"/>
      <c r="N39" s="10"/>
      <c r="O39" s="10"/>
      <c r="P39" s="10"/>
      <c r="Q39" s="12"/>
      <c r="R39" s="10"/>
      <c r="S39" s="10"/>
      <c r="T39" s="10"/>
      <c r="U39" s="10"/>
      <c r="V39" s="10"/>
      <c r="W39" s="10"/>
      <c r="X39" s="10"/>
      <c r="Y39" s="50"/>
      <c r="Z39" s="50" t="s">
        <v>53</v>
      </c>
      <c r="AA39" s="50"/>
      <c r="AB39" s="50"/>
      <c r="AC39" s="50"/>
      <c r="AD39" s="10"/>
      <c r="AE39" s="50"/>
      <c r="AF39" s="10"/>
      <c r="AG39" s="50"/>
      <c r="AH39" s="10"/>
      <c r="AI39" s="10"/>
      <c r="AJ39" s="10"/>
      <c r="AK39" s="10"/>
      <c r="AL39" s="10"/>
      <c r="AM39" s="10"/>
      <c r="AN39" s="10"/>
      <c r="AO39" s="10">
        <v>5841.81</v>
      </c>
      <c r="AP39" s="10"/>
      <c r="AQ39" s="10"/>
      <c r="AR39" s="10"/>
      <c r="AS39" s="10"/>
      <c r="AT39" s="10"/>
      <c r="AU39" s="10"/>
    </row>
    <row r="40" spans="1:59" x14ac:dyDescent="0.15">
      <c r="A40" s="9" t="s">
        <v>32</v>
      </c>
      <c r="B40" s="10"/>
      <c r="C40" s="12"/>
      <c r="D40" s="10"/>
      <c r="E40" s="10"/>
      <c r="F40" s="10"/>
      <c r="G40" s="21"/>
      <c r="H40" s="10"/>
      <c r="I40" s="12"/>
      <c r="J40" s="10">
        <v>2200</v>
      </c>
      <c r="K40" s="11">
        <v>2176.52</v>
      </c>
      <c r="L40" s="10"/>
      <c r="M40" s="11"/>
      <c r="N40" s="10"/>
      <c r="O40" s="10"/>
      <c r="P40" s="10"/>
      <c r="Q40" s="12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>
        <v>1745</v>
      </c>
      <c r="AE40" s="11">
        <v>1745</v>
      </c>
      <c r="AF40" s="10"/>
      <c r="AG40" s="11"/>
      <c r="AH40" s="10"/>
      <c r="AI40" s="10"/>
      <c r="AJ40" s="10"/>
      <c r="AK40" s="10">
        <v>3855</v>
      </c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59" x14ac:dyDescent="0.15">
      <c r="A41" s="15" t="s">
        <v>33</v>
      </c>
      <c r="B41" s="10"/>
      <c r="C41" s="12"/>
      <c r="D41" s="10"/>
      <c r="E41" s="10"/>
      <c r="F41" s="10"/>
      <c r="G41" s="12"/>
      <c r="H41" s="10"/>
      <c r="I41" s="12"/>
      <c r="J41" s="10"/>
      <c r="K41" s="10"/>
      <c r="L41" s="10"/>
      <c r="M41" s="12"/>
      <c r="N41" s="10"/>
      <c r="O41" s="10"/>
      <c r="P41" s="10"/>
      <c r="Q41" s="12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59" x14ac:dyDescent="0.15">
      <c r="A42" s="14" t="s">
        <v>68</v>
      </c>
      <c r="B42" s="10"/>
      <c r="C42" s="12"/>
      <c r="D42" s="10"/>
      <c r="E42" s="16">
        <v>1010</v>
      </c>
      <c r="F42" s="10"/>
      <c r="G42" s="12"/>
      <c r="H42" s="10"/>
      <c r="I42" s="12"/>
      <c r="J42" s="10"/>
      <c r="K42" s="10"/>
      <c r="L42" s="10">
        <v>5000</v>
      </c>
      <c r="M42" s="11">
        <v>4625.3999999999996</v>
      </c>
      <c r="N42" s="10"/>
      <c r="O42" s="10"/>
      <c r="P42" s="10">
        <v>5300</v>
      </c>
      <c r="Q42" s="11">
        <v>5314.14</v>
      </c>
      <c r="R42" s="10">
        <v>3230</v>
      </c>
      <c r="S42" s="18">
        <v>3230</v>
      </c>
      <c r="T42" s="10">
        <v>9214</v>
      </c>
      <c r="U42" s="18">
        <v>9214</v>
      </c>
      <c r="V42" s="10">
        <v>20632</v>
      </c>
      <c r="W42" s="18">
        <v>21523.42</v>
      </c>
      <c r="X42" s="10">
        <v>3500</v>
      </c>
      <c r="Y42" s="18">
        <v>4342.67</v>
      </c>
      <c r="Z42" s="10"/>
      <c r="AA42" s="18"/>
      <c r="AB42" s="10"/>
      <c r="AC42" s="18"/>
      <c r="AD42" s="10">
        <v>1800</v>
      </c>
      <c r="AE42" s="18">
        <v>1800</v>
      </c>
      <c r="AF42" s="10">
        <v>2500</v>
      </c>
      <c r="AG42" s="18">
        <v>2258.61</v>
      </c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>
        <v>1624</v>
      </c>
      <c r="AU42" s="10"/>
    </row>
    <row r="43" spans="1:59" ht="12" thickBot="1" x14ac:dyDescent="0.2">
      <c r="A43" s="22" t="s">
        <v>34</v>
      </c>
      <c r="B43" s="23"/>
      <c r="C43" s="24"/>
      <c r="D43" s="23"/>
      <c r="E43" s="23"/>
      <c r="F43" s="23"/>
      <c r="G43" s="24"/>
      <c r="H43" s="23"/>
      <c r="I43" s="24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</row>
    <row r="44" spans="1:59" ht="12" x14ac:dyDescent="0.15">
      <c r="A44" s="25" t="s">
        <v>35</v>
      </c>
      <c r="B44" s="26">
        <f t="shared" ref="B44:G44" si="0">SUM(B3:B43)</f>
        <v>15420</v>
      </c>
      <c r="C44" s="27">
        <f t="shared" si="0"/>
        <v>12266.52</v>
      </c>
      <c r="D44" s="26">
        <f t="shared" si="0"/>
        <v>2795</v>
      </c>
      <c r="E44" s="28">
        <f t="shared" si="0"/>
        <v>2822.41</v>
      </c>
      <c r="F44" s="26">
        <f t="shared" si="0"/>
        <v>5729</v>
      </c>
      <c r="G44" s="27">
        <f t="shared" si="0"/>
        <v>5167.1900000000005</v>
      </c>
      <c r="H44" s="26">
        <f>SUM(H2:H43)</f>
        <v>12722</v>
      </c>
      <c r="I44" s="27">
        <f>SUM(I3:I43)</f>
        <v>15500.68</v>
      </c>
      <c r="J44" s="26">
        <f>SUM(J2:J43)</f>
        <v>4451</v>
      </c>
      <c r="K44" s="27">
        <f>SUM(K3:K43)</f>
        <v>3395.56</v>
      </c>
      <c r="L44" s="26">
        <f t="shared" ref="L44:AU44" si="1">SUM(L2:L43)</f>
        <v>15540</v>
      </c>
      <c r="M44" s="28">
        <f t="shared" si="1"/>
        <v>15104.58</v>
      </c>
      <c r="N44" s="26">
        <f t="shared" si="1"/>
        <v>3851</v>
      </c>
      <c r="O44" s="28">
        <f t="shared" si="1"/>
        <v>3851</v>
      </c>
      <c r="P44" s="26">
        <f t="shared" si="1"/>
        <v>10987</v>
      </c>
      <c r="Q44" s="28">
        <f t="shared" si="1"/>
        <v>11139.630000000001</v>
      </c>
      <c r="R44" s="26">
        <f t="shared" si="1"/>
        <v>32701</v>
      </c>
      <c r="S44" s="27">
        <f t="shared" si="1"/>
        <v>32699.9</v>
      </c>
      <c r="T44" s="26">
        <f t="shared" si="1"/>
        <v>23008</v>
      </c>
      <c r="U44" s="27">
        <f t="shared" si="1"/>
        <v>22996</v>
      </c>
      <c r="V44" s="26">
        <f t="shared" si="1"/>
        <v>38607</v>
      </c>
      <c r="W44" s="27">
        <f>SUM(W2:W43)</f>
        <v>38538.17</v>
      </c>
      <c r="X44" s="26">
        <f t="shared" si="1"/>
        <v>16581.62</v>
      </c>
      <c r="Y44" s="27">
        <f>SUM(Y2:Y43)</f>
        <v>16590.73</v>
      </c>
      <c r="Z44" s="26">
        <f t="shared" si="1"/>
        <v>3938</v>
      </c>
      <c r="AA44" s="27">
        <f>SUM(AA2:AA43)</f>
        <v>5128.68</v>
      </c>
      <c r="AB44" s="26">
        <f t="shared" si="1"/>
        <v>5067</v>
      </c>
      <c r="AC44" s="27">
        <f>SUM(AC2:AC43)</f>
        <v>5066.8900000000003</v>
      </c>
      <c r="AD44" s="26">
        <f t="shared" si="1"/>
        <v>29635.690000000002</v>
      </c>
      <c r="AE44" s="27">
        <f>SUM(AE7:AE43)</f>
        <v>29635.690000000002</v>
      </c>
      <c r="AF44" s="26">
        <f t="shared" si="1"/>
        <v>100694.92</v>
      </c>
      <c r="AG44" s="27">
        <f>SUM(AG2:AG43)</f>
        <v>97415.93</v>
      </c>
      <c r="AH44" s="26">
        <f t="shared" si="1"/>
        <v>4919.58</v>
      </c>
      <c r="AI44" s="26">
        <f t="shared" si="1"/>
        <v>14290</v>
      </c>
      <c r="AJ44" s="26">
        <f t="shared" si="1"/>
        <v>3937.07</v>
      </c>
      <c r="AK44" s="26">
        <f t="shared" si="1"/>
        <v>45655</v>
      </c>
      <c r="AL44" s="26">
        <f t="shared" si="1"/>
        <v>302997.02</v>
      </c>
      <c r="AM44" s="26">
        <f t="shared" si="1"/>
        <v>0</v>
      </c>
      <c r="AN44" s="26">
        <f t="shared" si="1"/>
        <v>16315.34</v>
      </c>
      <c r="AO44" s="26">
        <f t="shared" si="1"/>
        <v>8591.630000000001</v>
      </c>
      <c r="AP44" s="26">
        <f t="shared" si="1"/>
        <v>297923.87000000005</v>
      </c>
      <c r="AQ44" s="26">
        <f t="shared" si="1"/>
        <v>11201.72</v>
      </c>
      <c r="AR44" s="26">
        <f t="shared" si="1"/>
        <v>11645.59</v>
      </c>
      <c r="AS44" s="26">
        <f t="shared" si="1"/>
        <v>0</v>
      </c>
      <c r="AT44" s="26">
        <f t="shared" si="1"/>
        <v>45346.3</v>
      </c>
      <c r="AU44" s="26">
        <f t="shared" si="1"/>
        <v>11617.880000000001</v>
      </c>
    </row>
    <row r="45" spans="1:59" x14ac:dyDescent="0.15">
      <c r="A45" s="17" t="s">
        <v>36</v>
      </c>
      <c r="B45" s="29"/>
      <c r="C45" s="30"/>
      <c r="D45" s="31">
        <f>+B44+D44</f>
        <v>18215</v>
      </c>
      <c r="E45" s="32">
        <f>+C44+E44</f>
        <v>15088.93</v>
      </c>
      <c r="F45" s="31">
        <f t="shared" ref="F45:L45" si="2">+F44+D45</f>
        <v>23944</v>
      </c>
      <c r="G45" s="33">
        <f t="shared" si="2"/>
        <v>20256.120000000003</v>
      </c>
      <c r="H45" s="31">
        <f t="shared" si="2"/>
        <v>36666</v>
      </c>
      <c r="I45" s="33">
        <f>+I44+G45</f>
        <v>35756.800000000003</v>
      </c>
      <c r="J45" s="31">
        <f t="shared" si="2"/>
        <v>41117</v>
      </c>
      <c r="K45" s="33">
        <f>+K44+I45</f>
        <v>39152.36</v>
      </c>
      <c r="L45" s="31">
        <f t="shared" si="2"/>
        <v>56657</v>
      </c>
      <c r="M45" s="32">
        <f t="shared" ref="M45:U45" si="3">+M44+K45</f>
        <v>54256.94</v>
      </c>
      <c r="N45" s="31">
        <f t="shared" si="3"/>
        <v>60508</v>
      </c>
      <c r="O45" s="32">
        <f t="shared" si="3"/>
        <v>58107.94</v>
      </c>
      <c r="P45" s="31">
        <f t="shared" si="3"/>
        <v>71495</v>
      </c>
      <c r="Q45" s="32">
        <f t="shared" si="3"/>
        <v>69247.570000000007</v>
      </c>
      <c r="R45" s="34">
        <f>+R44+P45</f>
        <v>104196</v>
      </c>
      <c r="S45" s="33">
        <f>+S44+Q45</f>
        <v>101947.47</v>
      </c>
      <c r="T45" s="34">
        <f>+T44+R45</f>
        <v>127204</v>
      </c>
      <c r="U45" s="33">
        <f t="shared" si="3"/>
        <v>124943.47</v>
      </c>
      <c r="V45" s="34">
        <f t="shared" ref="V45:AB45" si="4">+V44+T45</f>
        <v>165811</v>
      </c>
      <c r="W45" s="33">
        <f t="shared" si="4"/>
        <v>163481.64000000001</v>
      </c>
      <c r="X45" s="34">
        <f t="shared" si="4"/>
        <v>182392.62</v>
      </c>
      <c r="Y45" s="33">
        <f t="shared" si="4"/>
        <v>180072.37000000002</v>
      </c>
      <c r="Z45" s="34">
        <f t="shared" si="4"/>
        <v>186330.62</v>
      </c>
      <c r="AA45" s="33">
        <f>+AA44+Y45</f>
        <v>185201.05000000002</v>
      </c>
      <c r="AB45" s="34">
        <f t="shared" si="4"/>
        <v>191397.62</v>
      </c>
      <c r="AC45" s="33">
        <f t="shared" ref="AC45:AH45" si="5">+AC44+AA45</f>
        <v>190267.94000000003</v>
      </c>
      <c r="AD45" s="34">
        <f t="shared" si="5"/>
        <v>221033.31</v>
      </c>
      <c r="AE45" s="33">
        <f t="shared" si="5"/>
        <v>219903.63000000003</v>
      </c>
      <c r="AF45" s="34">
        <f t="shared" si="5"/>
        <v>321728.23</v>
      </c>
      <c r="AG45" s="33">
        <f t="shared" si="5"/>
        <v>317319.56000000006</v>
      </c>
      <c r="AH45" s="34">
        <f t="shared" si="5"/>
        <v>326647.81</v>
      </c>
      <c r="AI45" s="34">
        <f t="shared" ref="AI45:AU45" si="6">+AI44+AH45</f>
        <v>340937.81</v>
      </c>
      <c r="AJ45" s="34">
        <f t="shared" si="6"/>
        <v>344874.88</v>
      </c>
      <c r="AK45" s="34">
        <f t="shared" si="6"/>
        <v>390529.88</v>
      </c>
      <c r="AL45" s="34">
        <f t="shared" si="6"/>
        <v>693526.9</v>
      </c>
      <c r="AM45" s="34">
        <f t="shared" si="6"/>
        <v>693526.9</v>
      </c>
      <c r="AN45" s="34">
        <f t="shared" si="6"/>
        <v>709842.24</v>
      </c>
      <c r="AO45" s="34">
        <f t="shared" si="6"/>
        <v>718433.87</v>
      </c>
      <c r="AP45" s="34">
        <f t="shared" si="6"/>
        <v>1016357.74</v>
      </c>
      <c r="AQ45" s="34">
        <f t="shared" si="6"/>
        <v>1027559.46</v>
      </c>
      <c r="AR45" s="34">
        <f t="shared" si="6"/>
        <v>1039205.0499999999</v>
      </c>
      <c r="AS45" s="34">
        <f t="shared" si="6"/>
        <v>1039205.0499999999</v>
      </c>
      <c r="AT45" s="34">
        <f t="shared" si="6"/>
        <v>1084551.3499999999</v>
      </c>
      <c r="AU45" s="34">
        <f t="shared" si="6"/>
        <v>1096169.2299999997</v>
      </c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</row>
    <row r="46" spans="1:59" x14ac:dyDescent="0.15">
      <c r="A46" s="17" t="s">
        <v>37</v>
      </c>
      <c r="B46" s="36">
        <v>27136</v>
      </c>
      <c r="C46" s="37">
        <v>27136</v>
      </c>
      <c r="D46" s="36">
        <v>28340</v>
      </c>
      <c r="E46" s="38">
        <v>28340</v>
      </c>
      <c r="F46" s="36">
        <v>29576</v>
      </c>
      <c r="G46" s="37">
        <v>29576</v>
      </c>
      <c r="H46" s="36">
        <v>30976</v>
      </c>
      <c r="I46" s="37">
        <v>30976</v>
      </c>
      <c r="J46" s="36">
        <v>31881</v>
      </c>
      <c r="K46" s="37">
        <v>31881</v>
      </c>
      <c r="L46" s="36">
        <v>33253</v>
      </c>
      <c r="M46" s="38">
        <v>33253</v>
      </c>
      <c r="N46" s="36">
        <v>34573</v>
      </c>
      <c r="O46" s="38">
        <v>34573</v>
      </c>
      <c r="P46" s="36">
        <v>36128</v>
      </c>
      <c r="Q46" s="38">
        <v>36128</v>
      </c>
      <c r="R46" s="36">
        <v>36751</v>
      </c>
      <c r="S46" s="37">
        <v>36751</v>
      </c>
      <c r="T46" s="36">
        <v>37773</v>
      </c>
      <c r="U46" s="37">
        <v>37773</v>
      </c>
      <c r="V46" s="36">
        <v>39232</v>
      </c>
      <c r="W46" s="37">
        <v>39232</v>
      </c>
      <c r="X46" s="36">
        <v>41043</v>
      </c>
      <c r="Y46" s="37">
        <v>41043</v>
      </c>
      <c r="Z46" s="52">
        <v>42142</v>
      </c>
      <c r="AA46" s="53">
        <v>32845.199999999997</v>
      </c>
      <c r="AB46" s="36">
        <v>44051</v>
      </c>
      <c r="AC46" s="56">
        <v>44051</v>
      </c>
      <c r="AD46" s="36">
        <v>45852</v>
      </c>
      <c r="AE46" s="56">
        <v>45852</v>
      </c>
      <c r="AF46" s="36">
        <v>47540</v>
      </c>
      <c r="AG46" s="56">
        <v>47540.04</v>
      </c>
      <c r="AH46" s="36">
        <v>49061</v>
      </c>
      <c r="AI46" s="36">
        <v>51266</v>
      </c>
      <c r="AJ46" s="36">
        <v>53041</v>
      </c>
      <c r="AK46" s="36">
        <v>54334</v>
      </c>
      <c r="AL46" s="36">
        <v>50174</v>
      </c>
      <c r="AM46" s="36">
        <v>52555</v>
      </c>
      <c r="AN46" s="36">
        <v>54664</v>
      </c>
      <c r="AO46" s="36">
        <v>57025</v>
      </c>
      <c r="AP46" s="36">
        <v>53307</v>
      </c>
      <c r="AQ46" s="36">
        <v>55696</v>
      </c>
      <c r="AR46" s="36">
        <v>58172</v>
      </c>
      <c r="AS46" s="36">
        <v>60980</v>
      </c>
      <c r="AT46" s="36">
        <v>62978</v>
      </c>
      <c r="AU46" s="36">
        <v>65747</v>
      </c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</row>
    <row r="47" spans="1:59" ht="12" thickBot="1" x14ac:dyDescent="0.2">
      <c r="A47" s="17" t="s">
        <v>38</v>
      </c>
      <c r="B47" s="39">
        <f>110098+B46-B44</f>
        <v>121814</v>
      </c>
      <c r="C47" s="40">
        <f>110098+B46-B44</f>
        <v>121814</v>
      </c>
      <c r="D47" s="39">
        <f>B47-D44+D46</f>
        <v>147359</v>
      </c>
      <c r="E47" s="41">
        <f>B47-E44+E46</f>
        <v>147331.59</v>
      </c>
      <c r="F47" s="39">
        <f>D47-F44+F46</f>
        <v>171206</v>
      </c>
      <c r="G47" s="40">
        <f>D47-G44+G46</f>
        <v>171767.81</v>
      </c>
      <c r="H47" s="39">
        <f>F47-H44+H46</f>
        <v>189460</v>
      </c>
      <c r="I47" s="40">
        <f>F47-I44+I46</f>
        <v>186681.32</v>
      </c>
      <c r="J47" s="39">
        <f t="shared" ref="J47:W47" si="7">H47-J44+J46</f>
        <v>216890</v>
      </c>
      <c r="K47" s="40">
        <f t="shared" si="7"/>
        <v>215166.76</v>
      </c>
      <c r="L47" s="39">
        <f t="shared" si="7"/>
        <v>234603</v>
      </c>
      <c r="M47" s="41">
        <f t="shared" si="7"/>
        <v>233315.18000000002</v>
      </c>
      <c r="N47" s="39">
        <f t="shared" si="7"/>
        <v>265325</v>
      </c>
      <c r="O47" s="41">
        <f t="shared" si="7"/>
        <v>264037.18000000005</v>
      </c>
      <c r="P47" s="39">
        <f t="shared" si="7"/>
        <v>290466</v>
      </c>
      <c r="Q47" s="41">
        <f t="shared" si="7"/>
        <v>289025.55000000005</v>
      </c>
      <c r="R47" s="39">
        <f>P47-R44+R46</f>
        <v>294516</v>
      </c>
      <c r="S47" s="40">
        <f>Q47-S44+S46</f>
        <v>293076.65000000002</v>
      </c>
      <c r="T47" s="39">
        <f>R47-T44+T46</f>
        <v>309281</v>
      </c>
      <c r="U47" s="40">
        <f t="shared" si="7"/>
        <v>307853.65000000002</v>
      </c>
      <c r="V47" s="39">
        <f>T47-V44+V46</f>
        <v>309906</v>
      </c>
      <c r="W47" s="40">
        <f t="shared" si="7"/>
        <v>308547.48000000004</v>
      </c>
      <c r="X47" s="39">
        <f t="shared" ref="X47:AE47" si="8">V47-X44+X46</f>
        <v>334367.38</v>
      </c>
      <c r="Y47" s="40">
        <f t="shared" si="8"/>
        <v>332999.75000000006</v>
      </c>
      <c r="Z47" s="39">
        <f t="shared" si="8"/>
        <v>372571.38</v>
      </c>
      <c r="AA47" s="40">
        <f t="shared" si="8"/>
        <v>360716.27000000008</v>
      </c>
      <c r="AB47" s="39">
        <f t="shared" si="8"/>
        <v>411555.38</v>
      </c>
      <c r="AC47" s="40">
        <f t="shared" si="8"/>
        <v>399700.38000000006</v>
      </c>
      <c r="AD47" s="39">
        <f t="shared" si="8"/>
        <v>427771.69</v>
      </c>
      <c r="AE47" s="40">
        <f t="shared" si="8"/>
        <v>415916.69000000006</v>
      </c>
      <c r="AF47" s="39">
        <f>AD47-AF44+AF46</f>
        <v>374616.77</v>
      </c>
      <c r="AG47" s="40">
        <f>AE47-AG44+AG46</f>
        <v>366040.80000000005</v>
      </c>
      <c r="AH47" s="39">
        <f>AF47-AH44+AH46</f>
        <v>418758.19</v>
      </c>
      <c r="AI47" s="39">
        <f t="shared" ref="AI47:AU47" si="9">AH47-AI44+AI46</f>
        <v>455734.19</v>
      </c>
      <c r="AJ47" s="39">
        <f t="shared" si="9"/>
        <v>504838.12</v>
      </c>
      <c r="AK47" s="39">
        <f t="shared" si="9"/>
        <v>513517.12</v>
      </c>
      <c r="AL47" s="39">
        <f t="shared" si="9"/>
        <v>260694.09999999998</v>
      </c>
      <c r="AM47" s="39">
        <f t="shared" si="9"/>
        <v>313249.09999999998</v>
      </c>
      <c r="AN47" s="39">
        <f t="shared" si="9"/>
        <v>351597.75999999995</v>
      </c>
      <c r="AO47" s="39">
        <f t="shared" si="9"/>
        <v>400031.12999999995</v>
      </c>
      <c r="AP47" s="39">
        <f t="shared" si="9"/>
        <v>155414.25999999989</v>
      </c>
      <c r="AQ47" s="39">
        <f t="shared" si="9"/>
        <v>199908.53999999989</v>
      </c>
      <c r="AR47" s="39">
        <f t="shared" si="9"/>
        <v>246434.9499999999</v>
      </c>
      <c r="AS47" s="39">
        <f t="shared" si="9"/>
        <v>307414.9499999999</v>
      </c>
      <c r="AT47" s="39">
        <f t="shared" si="9"/>
        <v>325046.64999999991</v>
      </c>
      <c r="AU47" s="39">
        <f t="shared" si="9"/>
        <v>379175.7699999999</v>
      </c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</row>
    <row r="48" spans="1:59" ht="12" thickTop="1" x14ac:dyDescent="0.15">
      <c r="A48" s="17" t="s">
        <v>39</v>
      </c>
      <c r="B48" s="42"/>
      <c r="C48" s="43">
        <v>132126.64000000001</v>
      </c>
      <c r="D48" s="42"/>
      <c r="E48" s="44">
        <v>156117.35</v>
      </c>
      <c r="G48" s="43">
        <v>162254</v>
      </c>
      <c r="H48" s="42"/>
      <c r="I48" s="43">
        <v>186674.6</v>
      </c>
      <c r="J48" s="29"/>
      <c r="K48" s="43">
        <v>218981.97</v>
      </c>
      <c r="L48" s="29"/>
      <c r="M48" s="44">
        <v>238611.62</v>
      </c>
      <c r="N48" s="29"/>
      <c r="O48" s="44">
        <v>268588.73</v>
      </c>
      <c r="P48" s="29"/>
      <c r="Q48" s="44">
        <v>287801.32</v>
      </c>
      <c r="R48" s="29"/>
      <c r="S48" s="43">
        <v>292093.73</v>
      </c>
      <c r="T48" s="29"/>
      <c r="U48" s="43">
        <v>326063.51</v>
      </c>
      <c r="V48" s="29"/>
      <c r="W48" s="43">
        <v>330888.77</v>
      </c>
      <c r="X48" s="29"/>
      <c r="Y48" s="43">
        <v>373287.41</v>
      </c>
      <c r="Z48" s="29"/>
      <c r="AA48" s="43">
        <v>398140.63</v>
      </c>
      <c r="AB48" s="29"/>
      <c r="AC48" s="43">
        <v>417548.5</v>
      </c>
      <c r="AD48" s="29"/>
      <c r="AE48" s="43">
        <v>460571.9</v>
      </c>
      <c r="AF48" s="29"/>
      <c r="AG48" s="43">
        <v>457349.67</v>
      </c>
      <c r="AH48" s="29"/>
      <c r="AI48" s="29"/>
      <c r="AJ48" s="29"/>
    </row>
    <row r="49" spans="1:47" ht="15" x14ac:dyDescent="0.2">
      <c r="A49" s="51" t="s">
        <v>64</v>
      </c>
      <c r="B49" s="42"/>
      <c r="C49" s="44"/>
      <c r="D49" s="42"/>
      <c r="E49" s="44"/>
      <c r="G49" s="44"/>
      <c r="H49" s="42"/>
      <c r="I49" s="44"/>
      <c r="J49" s="29"/>
      <c r="K49" s="44"/>
      <c r="L49" s="29"/>
      <c r="M49" s="44"/>
      <c r="N49" s="29"/>
      <c r="O49" s="44"/>
      <c r="P49" s="29"/>
      <c r="Q49" s="44"/>
      <c r="R49" s="29"/>
      <c r="S49" s="44"/>
      <c r="T49" s="29"/>
      <c r="U49" s="44"/>
      <c r="V49" s="29"/>
      <c r="W49" s="44"/>
      <c r="X49" s="29"/>
      <c r="Y49" s="44"/>
      <c r="Z49" s="29"/>
      <c r="AA49" s="44"/>
      <c r="AB49" s="29"/>
      <c r="AC49" s="44"/>
      <c r="AD49" s="29"/>
      <c r="AE49" s="44"/>
      <c r="AF49" s="29"/>
      <c r="AG49" s="44"/>
      <c r="AH49" s="29"/>
      <c r="AI49" s="29"/>
      <c r="AJ49" s="29"/>
    </row>
    <row r="50" spans="1:47" ht="11.25" customHeight="1" x14ac:dyDescent="0.15">
      <c r="A50" s="17" t="s">
        <v>40</v>
      </c>
      <c r="B50" s="42">
        <v>120564</v>
      </c>
      <c r="C50" s="42"/>
      <c r="D50" s="42">
        <v>143825</v>
      </c>
      <c r="E50" s="42"/>
      <c r="F50" s="42">
        <v>167672</v>
      </c>
      <c r="G50" s="42"/>
      <c r="H50" s="42">
        <v>198649</v>
      </c>
      <c r="I50" s="42"/>
      <c r="J50" s="42">
        <v>219090</v>
      </c>
      <c r="K50" s="42"/>
      <c r="L50" s="42">
        <v>230445</v>
      </c>
      <c r="M50" s="42"/>
      <c r="N50" s="42">
        <v>253673</v>
      </c>
      <c r="O50" s="42"/>
      <c r="P50" s="42">
        <v>287464</v>
      </c>
      <c r="Q50" s="42"/>
      <c r="R50" s="42">
        <v>272742</v>
      </c>
      <c r="S50" s="42"/>
      <c r="T50" s="42">
        <v>276899</v>
      </c>
      <c r="U50" s="42"/>
      <c r="V50" s="42">
        <v>301684</v>
      </c>
      <c r="W50" s="42"/>
      <c r="X50" s="42">
        <v>342726</v>
      </c>
      <c r="Y50" s="42"/>
      <c r="Z50" s="42">
        <v>346337</v>
      </c>
      <c r="AA50" s="42"/>
      <c r="AB50" s="42">
        <v>389345</v>
      </c>
      <c r="AC50" s="42"/>
      <c r="AD50" s="42">
        <v>425244</v>
      </c>
      <c r="AE50" s="42"/>
      <c r="AF50" s="42">
        <v>453807</v>
      </c>
      <c r="AG50" s="42"/>
      <c r="AH50" s="42">
        <v>472202</v>
      </c>
      <c r="AI50" s="42">
        <v>523469</v>
      </c>
      <c r="AJ50" s="42">
        <v>551142</v>
      </c>
      <c r="AK50" s="42">
        <v>552548</v>
      </c>
      <c r="AL50" s="42">
        <v>276507</v>
      </c>
      <c r="AM50" s="42">
        <v>329062</v>
      </c>
      <c r="AN50" s="42">
        <v>365829</v>
      </c>
      <c r="AO50" s="42">
        <v>413262</v>
      </c>
      <c r="AP50" s="42">
        <v>151264</v>
      </c>
      <c r="AQ50" s="42">
        <v>195758</v>
      </c>
      <c r="AR50" s="42">
        <v>242284</v>
      </c>
      <c r="AS50" s="42">
        <v>303263</v>
      </c>
      <c r="AT50" s="42">
        <v>320894</v>
      </c>
      <c r="AU50" s="42">
        <v>375024</v>
      </c>
    </row>
    <row r="51" spans="1:47" x14ac:dyDescent="0.15">
      <c r="A51" s="8" t="s">
        <v>41</v>
      </c>
      <c r="B51" s="45">
        <f>B46/101/12</f>
        <v>22.38943894389439</v>
      </c>
      <c r="C51" s="45"/>
      <c r="D51" s="45">
        <f>D46/101/12</f>
        <v>23.382838283828381</v>
      </c>
      <c r="E51" s="45"/>
      <c r="F51" s="45">
        <f>F46/101/12</f>
        <v>24.402640264026402</v>
      </c>
      <c r="G51" s="45"/>
      <c r="H51" s="45">
        <f>H46/101/12</f>
        <v>25.557755775577558</v>
      </c>
      <c r="I51" s="45"/>
      <c r="J51" s="45">
        <f>J46/101/12</f>
        <v>26.304455445544551</v>
      </c>
      <c r="K51" s="45"/>
      <c r="L51" s="45">
        <f>L46/101/12</f>
        <v>27.436468646864686</v>
      </c>
      <c r="M51" s="45"/>
      <c r="N51" s="45">
        <f>N46/101/12</f>
        <v>28.525577557755778</v>
      </c>
      <c r="O51" s="45"/>
      <c r="P51" s="45">
        <f>P46/101/12</f>
        <v>29.808580858085808</v>
      </c>
      <c r="Q51" s="45"/>
      <c r="R51" s="45">
        <f>R46/101/12</f>
        <v>30.322607260726073</v>
      </c>
      <c r="S51" s="45"/>
      <c r="T51" s="45">
        <f>T46/101/12</f>
        <v>31.165841584158414</v>
      </c>
      <c r="U51" s="45"/>
      <c r="V51" s="45">
        <f>V46/101/12</f>
        <v>32.369636963696372</v>
      </c>
      <c r="W51" s="45"/>
      <c r="X51" s="45">
        <f>X46/101/12</f>
        <v>33.863861386138616</v>
      </c>
      <c r="Y51" s="45"/>
      <c r="Z51" s="45">
        <f t="shared" ref="Z51:AU51" si="10">Z46/101/12</f>
        <v>34.770627062706275</v>
      </c>
      <c r="AA51" s="45"/>
      <c r="AB51" s="45">
        <f>AB46/101/12</f>
        <v>36.345709570957098</v>
      </c>
      <c r="AC51" s="45"/>
      <c r="AD51" s="45">
        <f t="shared" si="10"/>
        <v>37.831683168316836</v>
      </c>
      <c r="AE51" s="45"/>
      <c r="AF51" s="45">
        <f t="shared" si="10"/>
        <v>39.224422442244226</v>
      </c>
      <c r="AG51" s="45"/>
      <c r="AH51" s="45">
        <f t="shared" si="10"/>
        <v>40.479372937293725</v>
      </c>
      <c r="AI51" s="45">
        <f t="shared" si="10"/>
        <v>42.298679867986799</v>
      </c>
      <c r="AJ51" s="45">
        <f t="shared" si="10"/>
        <v>43.763201320132019</v>
      </c>
      <c r="AK51" s="45">
        <f t="shared" si="10"/>
        <v>44.830033003300336</v>
      </c>
      <c r="AL51" s="45">
        <f t="shared" si="10"/>
        <v>41.397689768976896</v>
      </c>
      <c r="AM51" s="45">
        <f t="shared" si="10"/>
        <v>43.362211221122116</v>
      </c>
      <c r="AN51" s="45">
        <f t="shared" si="10"/>
        <v>45.102310231023104</v>
      </c>
      <c r="AO51" s="45">
        <f t="shared" si="10"/>
        <v>47.050330033003299</v>
      </c>
      <c r="AP51" s="45">
        <f t="shared" si="10"/>
        <v>43.982673267326732</v>
      </c>
      <c r="AQ51" s="45">
        <f t="shared" si="10"/>
        <v>45.953795379537951</v>
      </c>
      <c r="AR51" s="45">
        <f t="shared" si="10"/>
        <v>47.996699669967001</v>
      </c>
      <c r="AS51" s="45">
        <f t="shared" si="10"/>
        <v>50.313531353135318</v>
      </c>
      <c r="AT51" s="45">
        <f t="shared" si="10"/>
        <v>51.962046204620464</v>
      </c>
      <c r="AU51" s="45">
        <f t="shared" si="10"/>
        <v>54.246699669967001</v>
      </c>
    </row>
    <row r="52" spans="1:47" x14ac:dyDescent="0.15">
      <c r="A52" s="8" t="s">
        <v>49</v>
      </c>
      <c r="B52" s="45">
        <f>B51*101</f>
        <v>2261.3333333333335</v>
      </c>
      <c r="D52" s="45">
        <f>D51*101</f>
        <v>2361.6666666666665</v>
      </c>
      <c r="F52" s="45">
        <f>F51*101</f>
        <v>2464.6666666666665</v>
      </c>
      <c r="H52" s="45">
        <f>H51*101</f>
        <v>2581.3333333333335</v>
      </c>
      <c r="I52" s="29"/>
      <c r="J52" s="45">
        <f>J51*101</f>
        <v>2656.7499999999995</v>
      </c>
      <c r="K52" s="29"/>
      <c r="L52" s="45">
        <f>L51*101</f>
        <v>2771.0833333333335</v>
      </c>
      <c r="M52" s="29"/>
      <c r="N52" s="45">
        <f>N51*101</f>
        <v>2881.0833333333335</v>
      </c>
      <c r="O52" s="45"/>
      <c r="P52" s="45">
        <f>P51*101</f>
        <v>3010.6666666666665</v>
      </c>
      <c r="Q52" s="45"/>
      <c r="R52" s="45">
        <f>R51*101</f>
        <v>3062.5833333333335</v>
      </c>
      <c r="S52" s="45"/>
      <c r="T52" s="45">
        <f>T51*101</f>
        <v>3147.75</v>
      </c>
      <c r="U52" s="45"/>
      <c r="V52" s="45">
        <f t="shared" ref="V52:AU52" si="11">V51*101</f>
        <v>3269.3333333333335</v>
      </c>
      <c r="W52" s="45"/>
      <c r="X52" s="45">
        <f t="shared" si="11"/>
        <v>3420.2500000000005</v>
      </c>
      <c r="Y52" s="45"/>
      <c r="Z52" s="45">
        <f t="shared" si="11"/>
        <v>3511.8333333333339</v>
      </c>
      <c r="AA52" s="45"/>
      <c r="AB52" s="45">
        <f t="shared" si="11"/>
        <v>3670.916666666667</v>
      </c>
      <c r="AC52" s="45"/>
      <c r="AD52" s="45">
        <f t="shared" si="11"/>
        <v>3821.0000000000005</v>
      </c>
      <c r="AE52" s="45"/>
      <c r="AF52" s="45">
        <f t="shared" si="11"/>
        <v>3961.666666666667</v>
      </c>
      <c r="AG52" s="45"/>
      <c r="AH52" s="45">
        <f t="shared" si="11"/>
        <v>4088.4166666666661</v>
      </c>
      <c r="AI52" s="45">
        <f t="shared" si="11"/>
        <v>4272.166666666667</v>
      </c>
      <c r="AJ52" s="45">
        <f t="shared" si="11"/>
        <v>4420.0833333333339</v>
      </c>
      <c r="AK52" s="45">
        <f t="shared" si="11"/>
        <v>4527.8333333333339</v>
      </c>
      <c r="AL52" s="45">
        <f t="shared" si="11"/>
        <v>4181.1666666666661</v>
      </c>
      <c r="AM52" s="45">
        <f t="shared" si="11"/>
        <v>4379.5833333333339</v>
      </c>
      <c r="AN52" s="45">
        <f t="shared" si="11"/>
        <v>4555.3333333333339</v>
      </c>
      <c r="AO52" s="45">
        <f t="shared" si="11"/>
        <v>4752.083333333333</v>
      </c>
      <c r="AP52" s="45">
        <f t="shared" si="11"/>
        <v>4442.25</v>
      </c>
      <c r="AQ52" s="45">
        <f t="shared" si="11"/>
        <v>4641.333333333333</v>
      </c>
      <c r="AR52" s="45">
        <f t="shared" si="11"/>
        <v>4847.666666666667</v>
      </c>
      <c r="AS52" s="45">
        <f t="shared" si="11"/>
        <v>5081.666666666667</v>
      </c>
      <c r="AT52" s="45">
        <f t="shared" si="11"/>
        <v>5248.166666666667</v>
      </c>
      <c r="AU52" s="45">
        <f t="shared" si="11"/>
        <v>5478.916666666667</v>
      </c>
    </row>
    <row r="53" spans="1:47" x14ac:dyDescent="0.15">
      <c r="E53" s="46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54"/>
      <c r="Y53" s="54" t="s">
        <v>65</v>
      </c>
      <c r="Z53" s="55"/>
      <c r="AB53" s="29"/>
      <c r="AC53" s="29"/>
      <c r="AD53" s="29"/>
      <c r="AE53" s="29"/>
      <c r="AF53" s="29"/>
      <c r="AG53" s="29"/>
      <c r="AH53" s="29"/>
      <c r="AI53" s="29"/>
      <c r="AJ53" s="29"/>
    </row>
    <row r="54" spans="1:47" x14ac:dyDescent="0.15">
      <c r="E54" s="47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</row>
    <row r="55" spans="1:47" ht="10.5" customHeight="1" x14ac:dyDescent="0.15"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</row>
    <row r="59" spans="1:47" x14ac:dyDescent="0.15"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</row>
    <row r="60" spans="1:47" x14ac:dyDescent="0.15"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</row>
    <row r="61" spans="1:47" x14ac:dyDescent="0.15"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</row>
    <row r="62" spans="1:47" x14ac:dyDescent="0.15"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</row>
    <row r="63" spans="1:47" x14ac:dyDescent="0.15"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</row>
    <row r="64" spans="1:47" x14ac:dyDescent="0.15"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</row>
    <row r="65" spans="8:36" x14ac:dyDescent="0.15"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</row>
    <row r="66" spans="8:36" x14ac:dyDescent="0.15"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</row>
    <row r="67" spans="8:36" x14ac:dyDescent="0.15"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</row>
    <row r="68" spans="8:36" x14ac:dyDescent="0.15"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</row>
    <row r="69" spans="8:36" x14ac:dyDescent="0.15"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</row>
    <row r="70" spans="8:36" x14ac:dyDescent="0.15"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</row>
    <row r="71" spans="8:36" x14ac:dyDescent="0.15"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</row>
    <row r="72" spans="8:36" x14ac:dyDescent="0.15"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</row>
  </sheetData>
  <phoneticPr fontId="18" type="noConversion"/>
  <printOptions horizontalCentered="1"/>
  <pageMargins left="0.2" right="0.2" top="0" bottom="0" header="0.3" footer="0.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8-6-2024</vt:lpstr>
      <vt:lpstr>'8-6-2024'!Print_Titles</vt:lpstr>
    </vt:vector>
  </TitlesOfParts>
  <Company>AZ Western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&amp; Jacque  Hann</dc:creator>
  <cp:lastModifiedBy>Sam Pepper</cp:lastModifiedBy>
  <cp:lastPrinted>2024-08-14T17:59:00Z</cp:lastPrinted>
  <dcterms:created xsi:type="dcterms:W3CDTF">2012-10-17T18:30:38Z</dcterms:created>
  <dcterms:modified xsi:type="dcterms:W3CDTF">2024-08-15T03:51:52Z</dcterms:modified>
</cp:coreProperties>
</file>